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malabdalla\AppData\Local\Microsoft\Windows\INetCache\Content.Outlook\1Q00BYQ9\"/>
    </mc:Choice>
  </mc:AlternateContent>
  <xr:revisionPtr revIDLastSave="0" documentId="8_{34D5E9DC-E5D6-4AC1-9360-BCA96E5B8199}" xr6:coauthVersionLast="47" xr6:coauthVersionMax="47" xr10:uidLastSave="{00000000-0000-0000-0000-000000000000}"/>
  <bookViews>
    <workbookView xWindow="-110" yWindow="-110" windowWidth="20700" windowHeight="10420" activeTab="1" xr2:uid="{00000000-000D-0000-FFFF-FFFF00000000}"/>
  </bookViews>
  <sheets>
    <sheet name="التفصيل" sheetId="1" r:id="rId1"/>
    <sheet name="Detail" sheetId="4" r:id="rId2"/>
  </sheets>
  <definedNames>
    <definedName name="_xlnm.Print_Area" localSheetId="1">Detail!$B$1:$S$41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4" l="1"/>
  <c r="P41" i="4" s="1"/>
  <c r="P35" i="4"/>
  <c r="N29" i="4"/>
  <c r="L29" i="4"/>
  <c r="I29" i="4"/>
  <c r="P16" i="4"/>
  <c r="P15" i="4"/>
  <c r="P14" i="4"/>
  <c r="P13" i="4"/>
  <c r="P12" i="4"/>
  <c r="P18" i="4" s="1"/>
  <c r="O16" i="4"/>
  <c r="O15" i="4"/>
  <c r="O14" i="4"/>
  <c r="O13" i="4"/>
  <c r="O12" i="4"/>
  <c r="O18" i="4" s="1"/>
  <c r="L19" i="4" s="1"/>
  <c r="Q26" i="4"/>
  <c r="Q25" i="4"/>
  <c r="Q24" i="4"/>
  <c r="Q23" i="4"/>
  <c r="Q28" i="4" s="1"/>
  <c r="P27" i="4"/>
  <c r="P26" i="4"/>
  <c r="P25" i="4"/>
  <c r="P24" i="4"/>
  <c r="P23" i="4"/>
  <c r="P28" i="4" s="1"/>
  <c r="I19" i="4" l="1"/>
  <c r="P35" i="1"/>
  <c r="P38" i="1"/>
  <c r="P41" i="1" s="1"/>
  <c r="P23" i="1"/>
  <c r="P24" i="1"/>
  <c r="P25" i="1"/>
  <c r="P26" i="1"/>
  <c r="P27" i="1"/>
  <c r="Q24" i="1"/>
  <c r="N19" i="4" l="1"/>
  <c r="O12" i="1"/>
  <c r="P12" i="1"/>
  <c r="O13" i="1"/>
  <c r="P13" i="1"/>
  <c r="O14" i="1"/>
  <c r="P14" i="1"/>
  <c r="O15" i="1"/>
  <c r="P15" i="1"/>
  <c r="O16" i="1"/>
  <c r="P16" i="1"/>
  <c r="Q26" i="1" l="1"/>
  <c r="Q25" i="1" l="1"/>
  <c r="Q23" i="1"/>
  <c r="Q28" i="1" l="1"/>
  <c r="P28" i="1"/>
  <c r="L29" i="1" l="1"/>
  <c r="I29" i="1"/>
  <c r="P18" i="1"/>
  <c r="O18" i="1" l="1"/>
  <c r="L19" i="1" l="1"/>
  <c r="I19" i="1"/>
  <c r="Q19" i="1" s="1"/>
  <c r="N29" i="1"/>
  <c r="N19" i="1" l="1"/>
</calcChain>
</file>

<file path=xl/sharedStrings.xml><?xml version="1.0" encoding="utf-8"?>
<sst xmlns="http://schemas.openxmlformats.org/spreadsheetml/2006/main" count="189" uniqueCount="136">
  <si>
    <t>الوزن</t>
  </si>
  <si>
    <t>ملاحظات</t>
  </si>
  <si>
    <t xml:space="preserve">معايير التقييم </t>
  </si>
  <si>
    <t>القدرة المالية - الحدود والنقاط لأدوات القياس المالية</t>
  </si>
  <si>
    <t xml:space="preserve">تطوير ( تصميم، تمويل ، إنشاء) مشاريع نوعية، من خلال تقديم المشاريع المنجزة ذات الصلة والتي تم تطويرها في السنوات العشر الماضية </t>
  </si>
  <si>
    <t>البند الرئيسي</t>
  </si>
  <si>
    <t>عدد المشاريع المقدمة</t>
  </si>
  <si>
    <t>اجمالي التقييم</t>
  </si>
  <si>
    <t xml:space="preserve">البنود الفرعية </t>
  </si>
  <si>
    <t>الوصف</t>
  </si>
  <si>
    <t xml:space="preserve">القدرة الفنية – مشاريع التشغيل والصيانة  </t>
  </si>
  <si>
    <t xml:space="preserve">القدرة الفنية – مشاريع التطوير </t>
  </si>
  <si>
    <t>رقم التواصل</t>
  </si>
  <si>
    <t>هل تم التقديم بالوقت المحدد ؟</t>
  </si>
  <si>
    <t>مشروع واحد
5</t>
  </si>
  <si>
    <t>تاريخ التقديم</t>
  </si>
  <si>
    <t>وقت التقديم</t>
  </si>
  <si>
    <t>المشروع الأول</t>
  </si>
  <si>
    <t>المشروع الثاني</t>
  </si>
  <si>
    <t>المشروع الثالث</t>
  </si>
  <si>
    <t>اجمالي عدد المساحات المقدمة التي ينطبق عليها الشرط</t>
  </si>
  <si>
    <t>اجمالي عدد المشاريع التي ينطبق عليها الشرط</t>
  </si>
  <si>
    <t>المعيار</t>
  </si>
  <si>
    <t xml:space="preserve"> قيمة الحد</t>
  </si>
  <si>
    <t>انطباق المتطلب</t>
  </si>
  <si>
    <t>قيمة المشاريع المالية</t>
  </si>
  <si>
    <t>قيمة النقاط</t>
  </si>
  <si>
    <t xml:space="preserve"> </t>
  </si>
  <si>
    <t xml:space="preserve">المشاريع الأساسية </t>
  </si>
  <si>
    <t>المشاريع الإختيارية</t>
  </si>
  <si>
    <t>الإجمالي</t>
  </si>
  <si>
    <t xml:space="preserve">نقاط المشاريع الأساسية </t>
  </si>
  <si>
    <t>نقاط المشاريع الإختيارية</t>
  </si>
  <si>
    <r>
      <t>مشاريع دولية:</t>
    </r>
    <r>
      <rPr>
        <sz val="9"/>
        <color theme="1"/>
        <rFont val="Sakkal Majalla"/>
      </rPr>
      <t xml:space="preserve"> مشاريع  التشغيل والصيانة مشابهة  تمت في أكثر من بلد (على الأقل ثلاث بلدان)</t>
    </r>
  </si>
  <si>
    <r>
      <t>مشاريع دولية:</t>
    </r>
    <r>
      <rPr>
        <sz val="9"/>
        <color theme="1"/>
        <rFont val="Sakkal Majalla"/>
      </rPr>
      <t xml:space="preserve"> مشاريع  تطوير مشابهة  تم بناءها في أكثر من بلد (على الأقل ثلاث بلدان)</t>
    </r>
  </si>
  <si>
    <t>ثلاث بلدان وأكثر</t>
  </si>
  <si>
    <t>اقل من ثلاث بلدان</t>
  </si>
  <si>
    <t>القدرة على تشغيل وصيانة المشاريع العقارية، من خلال تقديم المشاريع المعنية التي تم أو يتم تشغيلها وصيانتها لمدة لا تقل عن سنة (1) في آخر عشر (10) سنوات، سواء في المملكة او خارجها</t>
  </si>
  <si>
    <t>لابد من وجود ميزانية معتمدة تم تدقيقها من قبل محاسب قانوني معتمد</t>
  </si>
  <si>
    <t>الشهادات و السجلات والتراخيص النظامية</t>
  </si>
  <si>
    <t>يجب الا  تقل نسبة الانتهاء من مشاريع الانشاء الحالية للمتقدم عن 50%</t>
  </si>
  <si>
    <r>
      <t>مشروع اختياري :</t>
    </r>
    <r>
      <rPr>
        <sz val="9"/>
        <color theme="1"/>
        <rFont val="Sakkal Majalla"/>
      </rPr>
      <t xml:space="preserve"> مشاريع ثقافية – مثل المسارح، او المتاحف او المواقع التراثية </t>
    </r>
  </si>
  <si>
    <t xml:space="preserve">مشروع اختياري: مشاريع ثقافية – مثل المسارح، او المتاحف او المواقع التراثية </t>
  </si>
  <si>
    <t xml:space="preserve">خمس  (3) مشاريع  </t>
  </si>
  <si>
    <t>10,000 الى 30,000</t>
  </si>
  <si>
    <t>أكبر من 30,000</t>
  </si>
  <si>
    <t>10,000 الى 50,000</t>
  </si>
  <si>
    <t>أكبر من 50,000</t>
  </si>
  <si>
    <r>
      <t xml:space="preserve"> مشروع 1 ج :</t>
    </r>
    <r>
      <rPr>
        <sz val="9"/>
        <rFont val="Sakkal Majalla"/>
      </rPr>
      <t xml:space="preserve">مشاريع الترفيه  - مثل المجمعات المتعددة، والمتنزهات الترفيهية </t>
    </r>
    <r>
      <rPr>
        <b/>
        <sz val="9"/>
        <rFont val="Sakkal Majalla"/>
      </rPr>
      <t>(مشروع واحد على الأقل)</t>
    </r>
  </si>
  <si>
    <r>
      <t xml:space="preserve">   مشروع 1ب</t>
    </r>
    <r>
      <rPr>
        <sz val="9"/>
        <rFont val="Sakkal Majalla"/>
      </rPr>
      <t xml:space="preserve"> :مشاريع البيع بالتجزئة - مثل مراكز التسوق (</t>
    </r>
    <r>
      <rPr>
        <b/>
        <sz val="9"/>
        <rFont val="Sakkal Majalla"/>
      </rPr>
      <t>مشروع على الأقل</t>
    </r>
    <r>
      <rPr>
        <sz val="9"/>
        <rFont val="Sakkal Majalla"/>
      </rPr>
      <t>، ومساحة بناء  لا تقل عن</t>
    </r>
    <r>
      <rPr>
        <b/>
        <sz val="9"/>
        <rFont val="Sakkal Majalla"/>
      </rPr>
      <t xml:space="preserve"> </t>
    </r>
    <r>
      <rPr>
        <b/>
        <sz val="10"/>
        <rFont val="Sakkal Majalla"/>
      </rPr>
      <t>10,000</t>
    </r>
    <r>
      <rPr>
        <b/>
        <sz val="9"/>
        <rFont val="Sakkal Majalla"/>
      </rPr>
      <t xml:space="preserve"> متر مربع</t>
    </r>
    <r>
      <rPr>
        <sz val="9"/>
        <rFont val="Sakkal Majalla"/>
      </rPr>
      <t>)</t>
    </r>
  </si>
  <si>
    <r>
      <t xml:space="preserve"> مشروع 1أ : </t>
    </r>
    <r>
      <rPr>
        <sz val="9"/>
        <rFont val="Sakkal Majalla"/>
      </rPr>
      <t>مشاريع متعددة الإستخدامات (Mixed Use Development)  (</t>
    </r>
    <r>
      <rPr>
        <b/>
        <sz val="9"/>
        <rFont val="Sakkal Majalla"/>
      </rPr>
      <t>مشروعان على الأقل</t>
    </r>
    <r>
      <rPr>
        <sz val="9"/>
        <rFont val="Sakkal Majalla"/>
      </rPr>
      <t>، ومساحة بناء كل واحد منهما لا تقل عن</t>
    </r>
    <r>
      <rPr>
        <b/>
        <sz val="9"/>
        <rFont val="Sakkal Majalla"/>
      </rPr>
      <t xml:space="preserve"> 10,000متر مربع</t>
    </r>
    <r>
      <rPr>
        <sz val="9"/>
        <rFont val="Sakkal Majalla"/>
      </rPr>
      <t xml:space="preserve">) </t>
    </r>
  </si>
  <si>
    <r>
      <t>مشروع 2 أ: مشاريع متعددة الإستخدامات (Mixed Use Development)  (</t>
    </r>
    <r>
      <rPr>
        <b/>
        <sz val="9"/>
        <rFont val="Sakkal Majalla"/>
      </rPr>
      <t>مشروعان على الأقل</t>
    </r>
    <r>
      <rPr>
        <sz val="9"/>
        <rFont val="Sakkal Majalla"/>
      </rPr>
      <t>، ومساحة بناء كل واحد منهما لا تقل  عن</t>
    </r>
    <r>
      <rPr>
        <b/>
        <sz val="9"/>
        <rFont val="Sakkal Majalla"/>
      </rPr>
      <t>15,000 متر مربع</t>
    </r>
    <r>
      <rPr>
        <sz val="9"/>
        <rFont val="Sakkal Majalla"/>
      </rPr>
      <t>).</t>
    </r>
  </si>
  <si>
    <r>
      <t>مشروع 2 ب : مشاريع البيع بالتجزئة - مثل مراكز التسوق (</t>
    </r>
    <r>
      <rPr>
        <b/>
        <sz val="9"/>
        <rFont val="Sakkal Majalla"/>
      </rPr>
      <t>مشروعان على الأقل،</t>
    </r>
    <r>
      <rPr>
        <sz val="9"/>
        <rFont val="Sakkal Majalla"/>
      </rPr>
      <t xml:space="preserve"> ومساحة بناء كل واحد منهما لا تقل عن</t>
    </r>
    <r>
      <rPr>
        <b/>
        <sz val="9"/>
        <rFont val="Sakkal Majalla"/>
      </rPr>
      <t>20,000 متر مربع</t>
    </r>
    <r>
      <rPr>
        <sz val="9"/>
        <rFont val="Sakkal Majalla"/>
      </rPr>
      <t>).</t>
    </r>
  </si>
  <si>
    <r>
      <t xml:space="preserve">مشروع 2 ج : مشاريع الترفيه  - مثل المجمعات المتعددة، والمتنزهات الترفيهية </t>
    </r>
    <r>
      <rPr>
        <b/>
        <sz val="9"/>
        <rFont val="Sakkal Majalla"/>
      </rPr>
      <t>(مشروع واحد على الأقل)</t>
    </r>
  </si>
  <si>
    <t>شهادة بنكية تثبت مقدرة المتقدم المالية</t>
  </si>
  <si>
    <t>شهادة انجاز المشاريع في نفس مجال المشروع / شهادات الايزو</t>
  </si>
  <si>
    <t>السجل التجاري السعودي، او في بلد المنشأ للمستثمر الأجنبي مصدقاً من وزارة الخارجية</t>
  </si>
  <si>
    <t>اكثر من مشروع واحد
10</t>
  </si>
  <si>
    <t>لمشروع برج المياه في مدينة الخبر</t>
  </si>
  <si>
    <t>البنود الإضافية</t>
  </si>
  <si>
    <t>عدد الموظفين (300 موظف على الأقل)</t>
  </si>
  <si>
    <t>كراسة التأهيل</t>
  </si>
  <si>
    <t>صافي قيمة رأس المال</t>
  </si>
  <si>
    <t>اسم المستثمر</t>
  </si>
  <si>
    <t>Total Rating</t>
  </si>
  <si>
    <t>Notes</t>
  </si>
  <si>
    <t>Points value</t>
  </si>
  <si>
    <t>Certificates, records and statutory licenses</t>
  </si>
  <si>
    <t>limit value</t>
  </si>
  <si>
    <t>Total</t>
  </si>
  <si>
    <t>Sub-items</t>
  </si>
  <si>
    <t>Total number of spaces provided to which the condition applies</t>
  </si>
  <si>
    <t>Total number of projects to which the condition applies</t>
  </si>
  <si>
    <t>Number of projects submitted</t>
  </si>
  <si>
    <t>Weight</t>
  </si>
  <si>
    <t>Description</t>
  </si>
  <si>
    <t>Main item</t>
  </si>
  <si>
    <t>Technical Capacity - Operation and Maintenance Projects</t>
  </si>
  <si>
    <t>Optional projects</t>
  </si>
  <si>
    <t>Core projects</t>
  </si>
  <si>
    <t>Technical capacity - development projects</t>
  </si>
  <si>
    <t>Evaluation Criteria</t>
  </si>
  <si>
    <t>Submission time</t>
  </si>
  <si>
    <t>Submission date</t>
  </si>
  <si>
    <t>Contact number</t>
  </si>
  <si>
    <t>Project 1A: Mixed Use Development (at least two projects, each with a building area of ​​not less than 10,000 square meters)</t>
  </si>
  <si>
    <t>Project 1B: Retail projects - such as shopping centers (at least one project, and a building area of ​​not less than 10,000 square meters)</t>
  </si>
  <si>
    <t>Water tower project in Khobar city</t>
  </si>
  <si>
    <t>Pre Qualification</t>
  </si>
  <si>
    <t>Investor's name</t>
  </si>
  <si>
    <t>Additional Items</t>
  </si>
  <si>
    <t>Develop (design, finance, create) quality projects, by presenting the relevant completed projects that have been developed in the past ten years.</t>
  </si>
  <si>
    <t>10,000 to 30,000</t>
  </si>
  <si>
    <t>greater than 30,000</t>
  </si>
  <si>
    <t>Project 1</t>
  </si>
  <si>
    <t>Project 2</t>
  </si>
  <si>
    <t>Project 3</t>
  </si>
  <si>
    <t>3 projects</t>
  </si>
  <si>
    <t>less than three countries</t>
  </si>
  <si>
    <t>more than three countries</t>
  </si>
  <si>
    <t>Project 1c: Entertainment projects - such as multiple complexes, amusement parks (at least one project)</t>
  </si>
  <si>
    <t>Optional project: cultural projects - such as theatres, museums or heritage sites</t>
  </si>
  <si>
    <t>International projects: Similar development projects built in more than one country (at least three countries)</t>
  </si>
  <si>
    <t>The completion rate of the applicant’s current construction projects should not be less than 50%.</t>
  </si>
  <si>
    <t>Was it submitted on time?</t>
  </si>
  <si>
    <t>10,000 to 50,000</t>
  </si>
  <si>
    <t>greater than 50,000</t>
  </si>
  <si>
    <t>Ability to O&amp;M real estate projects, by submitting the relevant projects that have been or are being O&amp;Med for a period of no less than 1 year in the last 10 years, whether in the Kingdom or abroad.</t>
  </si>
  <si>
    <t>Project 2A: Mixed Use Development (at least two projects, each with a building area of ​​not less than 15,000 square meters).</t>
  </si>
  <si>
    <t>Project 2B: retail projects - such as shopping centers (at least two projects, and the building area of ​​each of them is not less than 20,000 square meters).</t>
  </si>
  <si>
    <t>Project 2c: Entertainment projects - such as multiple complexes, amusement parks (at least one project)</t>
  </si>
  <si>
    <t>International projects: similar operation and maintenance projects have been carried out in more than one country (at least three countries)</t>
  </si>
  <si>
    <t>Financial Capability - Boundaries and Points for Financial Measurement Tools</t>
  </si>
  <si>
    <t>benchmark</t>
  </si>
  <si>
    <t>net capital value</t>
  </si>
  <si>
    <t>There must be an approved budget that has been audited by a certified public accountant</t>
  </si>
  <si>
    <t>A bank certificate proving the applicant's financial ability</t>
  </si>
  <si>
    <t>Value of financial projects</t>
  </si>
  <si>
    <t>Meet requirement</t>
  </si>
  <si>
    <t>The Saudi commercial register, or the equivlant from country of origin of the foreign investor, certified by the Ministry of Foreign Affairs</t>
  </si>
  <si>
    <t>Certificate of completion of projects in the same field of the project / ISO certificates</t>
  </si>
  <si>
    <t>Number of employees (at least 300 employees)</t>
  </si>
  <si>
    <t>100 thousand SR</t>
  </si>
  <si>
    <t>100 الف ريال</t>
  </si>
  <si>
    <t xml:space="preserve">مشروع واحد
</t>
  </si>
  <si>
    <t xml:space="preserve">اكثر من مشروع واحد
</t>
  </si>
  <si>
    <t xml:space="preserve">100 إلى 200 الف ريال
</t>
  </si>
  <si>
    <t xml:space="preserve">أكبر من 200 الف ريال
</t>
  </si>
  <si>
    <t xml:space="preserve">300 إلى 1000
</t>
  </si>
  <si>
    <t xml:space="preserve">أكبر من 1000
</t>
  </si>
  <si>
    <t xml:space="preserve">2 projects +
</t>
  </si>
  <si>
    <t xml:space="preserve">One project'
</t>
  </si>
  <si>
    <t xml:space="preserve">100 to 200 thousand SR
</t>
  </si>
  <si>
    <t xml:space="preserve">More than 200 thousand SR
</t>
  </si>
  <si>
    <t xml:space="preserve">greater than 1000
</t>
  </si>
  <si>
    <t xml:space="preserve">300 to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</si>
</sst>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78"/>
      <scheme val="minor"/>
    </font>
    <font>
      <sz val="11"/>
      <color theme="1"/>
      <name val="Sakkal Majalla"/>
    </font>
    <font>
      <sz val="12"/>
      <color theme="1"/>
      <name val="Sakkal Majalla"/>
    </font>
    <font>
      <b/>
      <sz val="14"/>
      <color theme="1"/>
      <name val="Sakkal Majalla"/>
    </font>
    <font>
      <sz val="14"/>
      <color theme="1"/>
      <name val="Sakkal Majalla"/>
    </font>
    <font>
      <b/>
      <sz val="16"/>
      <color theme="1"/>
      <name val="Sakkal Majalla"/>
    </font>
    <font>
      <b/>
      <sz val="11"/>
      <color theme="1"/>
      <name val="Sakkal Majalla"/>
    </font>
    <font>
      <b/>
      <sz val="14"/>
      <color theme="0"/>
      <name val="Sakkal Majalla"/>
    </font>
    <font>
      <b/>
      <sz val="14"/>
      <color rgb="FFFFFF00"/>
      <name val="Sakkal Majalla"/>
    </font>
    <font>
      <sz val="11"/>
      <color rgb="FFFFFF00"/>
      <name val="Sakkal Majalla"/>
    </font>
    <font>
      <b/>
      <sz val="12"/>
      <color theme="1"/>
      <name val="Sakkal Majalla"/>
    </font>
    <font>
      <b/>
      <sz val="9"/>
      <color theme="1"/>
      <name val="Sakkal Majalla"/>
    </font>
    <font>
      <sz val="9"/>
      <color theme="1"/>
      <name val="Sakkal Majalla"/>
    </font>
    <font>
      <b/>
      <sz val="9"/>
      <color theme="2" tint="-0.89999084444715716"/>
      <name val="Sakkal Majalla"/>
    </font>
    <font>
      <sz val="8"/>
      <color theme="2" tint="-0.89999084444715716"/>
      <name val="Sakkal Majalla"/>
    </font>
    <font>
      <b/>
      <sz val="8"/>
      <color theme="1"/>
      <name val="Sakkal Majalla"/>
    </font>
    <font>
      <b/>
      <sz val="14"/>
      <color theme="2" tint="-0.89999084444715716"/>
      <name val="Sakkal Majalla"/>
    </font>
    <font>
      <sz val="10"/>
      <color rgb="FF000000"/>
      <name val="Sakkal Majalla"/>
    </font>
    <font>
      <b/>
      <sz val="11"/>
      <color rgb="FF008000"/>
      <name val="Sakkal Majalla"/>
    </font>
    <font>
      <b/>
      <sz val="8"/>
      <color rgb="FF008000"/>
      <name val="Sakkal Majalla"/>
    </font>
    <font>
      <sz val="10"/>
      <color theme="1"/>
      <name val="Sakkal Majalla"/>
    </font>
    <font>
      <b/>
      <sz val="12"/>
      <color rgb="FF008000"/>
      <name val="Sakkal Majalla"/>
    </font>
    <font>
      <b/>
      <sz val="11"/>
      <name val="Sakkal Majalla"/>
    </font>
    <font>
      <b/>
      <sz val="10"/>
      <name val="Sakkal Majalla"/>
    </font>
    <font>
      <sz val="8"/>
      <name val="Calibri"/>
      <family val="2"/>
      <charset val="178"/>
      <scheme val="minor"/>
    </font>
    <font>
      <b/>
      <sz val="9"/>
      <name val="Sakkal Majalla"/>
    </font>
    <font>
      <sz val="9"/>
      <name val="Sakkal Majalla"/>
    </font>
    <font>
      <b/>
      <sz val="10"/>
      <color theme="1"/>
      <name val="Sakkal Majalla"/>
    </font>
    <font>
      <b/>
      <sz val="11"/>
      <color theme="2" tint="-0.89999084444715716"/>
      <name val="Sakkal Majalla"/>
    </font>
  </fonts>
  <fills count="11">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rgb="FF31849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s>
  <borders count="2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indexed="64"/>
      </bottom>
      <diagonal/>
    </border>
    <border>
      <left style="thin">
        <color indexed="64"/>
      </left>
      <right style="thin">
        <color indexed="64"/>
      </right>
      <top style="thin">
        <color indexed="64"/>
      </top>
      <bottom/>
      <diagonal/>
    </border>
    <border>
      <left style="thin">
        <color theme="0" tint="-0.499984740745262"/>
      </left>
      <right/>
      <top style="thin">
        <color indexed="64"/>
      </top>
      <bottom style="thin">
        <color indexed="64"/>
      </bottom>
      <diagonal/>
    </border>
    <border>
      <left style="thin">
        <color theme="0" tint="-0.499984740745262"/>
      </left>
      <right/>
      <top style="thin">
        <color indexed="64"/>
      </top>
      <bottom/>
      <diagonal/>
    </border>
    <border>
      <left style="thin">
        <color indexed="64"/>
      </left>
      <right style="thin">
        <color indexed="64"/>
      </right>
      <top/>
      <bottom/>
      <diagonal/>
    </border>
  </borders>
  <cellStyleXfs count="1">
    <xf numFmtId="0" fontId="0" fillId="0" borderId="0"/>
  </cellStyleXfs>
  <cellXfs count="387">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Border="1" applyAlignment="1">
      <alignment vertical="top" wrapText="1"/>
    </xf>
    <xf numFmtId="0" fontId="1" fillId="0" borderId="0" xfId="0" applyFont="1" applyBorder="1"/>
    <xf numFmtId="0" fontId="4" fillId="0" borderId="0" xfId="0" applyFont="1"/>
    <xf numFmtId="0" fontId="1" fillId="0" borderId="0" xfId="0" applyFont="1" applyFill="1" applyBorder="1" applyAlignment="1">
      <alignment vertical="center"/>
    </xf>
    <xf numFmtId="0" fontId="1" fillId="0" borderId="0" xfId="0" applyFont="1" applyFill="1" applyBorder="1"/>
    <xf numFmtId="0" fontId="1" fillId="0" borderId="0" xfId="0" applyFont="1" applyBorder="1" applyAlignment="1">
      <alignment wrapText="1"/>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Border="1" applyAlignment="1">
      <alignment horizontal="center" vertical="center"/>
    </xf>
    <xf numFmtId="0" fontId="2" fillId="0" borderId="15" xfId="0" applyFont="1" applyBorder="1" applyAlignment="1">
      <alignment horizontal="center" vertical="center"/>
    </xf>
    <xf numFmtId="0" fontId="1" fillId="0" borderId="15" xfId="0" applyFont="1" applyBorder="1" applyAlignment="1">
      <alignment horizontal="center" vertical="center"/>
    </xf>
    <xf numFmtId="0" fontId="14" fillId="0" borderId="15" xfId="0" applyFont="1" applyBorder="1" applyAlignment="1">
      <alignment horizontal="center" vertical="center" wrapText="1" readingOrder="2"/>
    </xf>
    <xf numFmtId="0" fontId="2" fillId="0" borderId="15" xfId="0" applyFont="1" applyBorder="1" applyAlignment="1">
      <alignment horizontal="center" vertical="center" wrapText="1"/>
    </xf>
    <xf numFmtId="0" fontId="12" fillId="0" borderId="15" xfId="0" applyFont="1" applyBorder="1" applyAlignment="1">
      <alignment horizontal="right" vertical="center" wrapText="1" readingOrder="2"/>
    </xf>
    <xf numFmtId="0" fontId="11" fillId="8" borderId="15" xfId="0" applyFont="1" applyFill="1" applyBorder="1" applyAlignment="1">
      <alignment horizontal="center" vertical="center" wrapText="1"/>
    </xf>
    <xf numFmtId="0" fontId="13" fillId="8" borderId="15" xfId="0" applyFont="1" applyFill="1" applyBorder="1" applyAlignment="1">
      <alignment horizontal="center" vertical="center" wrapText="1" readingOrder="2"/>
    </xf>
    <xf numFmtId="3" fontId="13" fillId="8" borderId="15" xfId="0" applyNumberFormat="1" applyFont="1" applyFill="1" applyBorder="1" applyAlignment="1">
      <alignment horizontal="center" vertical="center" wrapText="1" readingOrder="2"/>
    </xf>
    <xf numFmtId="0" fontId="8" fillId="7" borderId="12" xfId="0" applyFont="1" applyFill="1" applyBorder="1"/>
    <xf numFmtId="0" fontId="9" fillId="7" borderId="14" xfId="0" applyFont="1" applyFill="1" applyBorder="1"/>
    <xf numFmtId="0" fontId="7" fillId="6" borderId="11" xfId="0" applyFont="1" applyFill="1" applyBorder="1"/>
    <xf numFmtId="0" fontId="8" fillId="7" borderId="0" xfId="0" applyFont="1" applyFill="1" applyBorder="1"/>
    <xf numFmtId="0" fontId="9" fillId="7" borderId="0" xfId="0" applyFont="1" applyFill="1" applyBorder="1"/>
    <xf numFmtId="0" fontId="1" fillId="8" borderId="15" xfId="0" applyFont="1" applyFill="1" applyBorder="1" applyAlignment="1">
      <alignment horizontal="center" vertical="center"/>
    </xf>
    <xf numFmtId="0" fontId="2" fillId="0" borderId="15" xfId="0" applyFont="1" applyBorder="1" applyAlignment="1">
      <alignment horizontal="center" vertical="center" wrapText="1"/>
    </xf>
    <xf numFmtId="0" fontId="7" fillId="6" borderId="18" xfId="0" applyFont="1" applyFill="1" applyBorder="1"/>
    <xf numFmtId="0" fontId="10" fillId="2" borderId="16" xfId="0" applyFont="1" applyFill="1" applyBorder="1" applyAlignment="1">
      <alignment vertical="center" wrapText="1"/>
    </xf>
    <xf numFmtId="0" fontId="10" fillId="2" borderId="10" xfId="0" applyFont="1" applyFill="1" applyBorder="1" applyAlignment="1">
      <alignment vertical="center" wrapText="1"/>
    </xf>
    <xf numFmtId="0" fontId="19" fillId="0" borderId="15" xfId="0" applyFont="1" applyBorder="1" applyAlignment="1">
      <alignment horizontal="center" vertical="center" wrapText="1"/>
    </xf>
    <xf numFmtId="0" fontId="1" fillId="0" borderId="15" xfId="0" applyFont="1" applyFill="1" applyBorder="1" applyAlignment="1">
      <alignment horizontal="center" vertical="center"/>
    </xf>
    <xf numFmtId="0" fontId="12" fillId="8" borderId="15" xfId="0" applyFont="1" applyFill="1" applyBorder="1" applyAlignment="1">
      <alignment horizontal="center" vertical="center" wrapText="1" readingOrder="2"/>
    </xf>
    <xf numFmtId="0" fontId="6" fillId="9" borderId="9" xfId="0" applyFont="1" applyFill="1" applyBorder="1" applyAlignment="1">
      <alignment vertical="center"/>
    </xf>
    <xf numFmtId="0" fontId="6" fillId="9" borderId="16" xfId="0" applyFont="1" applyFill="1" applyBorder="1" applyAlignment="1">
      <alignment vertical="center"/>
    </xf>
    <xf numFmtId="0" fontId="6" fillId="9" borderId="10" xfId="0" applyFont="1" applyFill="1" applyBorder="1" applyAlignment="1">
      <alignment vertical="center"/>
    </xf>
    <xf numFmtId="0" fontId="6" fillId="10" borderId="15" xfId="0" applyFont="1" applyFill="1" applyBorder="1" applyAlignment="1">
      <alignment horizontal="center" vertical="center"/>
    </xf>
    <xf numFmtId="0" fontId="22" fillId="2" borderId="15" xfId="0" applyFont="1" applyFill="1" applyBorder="1" applyAlignment="1">
      <alignment horizontal="center" vertical="center" readingOrder="2"/>
    </xf>
    <xf numFmtId="0" fontId="10" fillId="10" borderId="15" xfId="0" applyFont="1" applyFill="1" applyBorder="1" applyAlignment="1">
      <alignment horizontal="center" vertical="center" wrapText="1"/>
    </xf>
    <xf numFmtId="0" fontId="22" fillId="5" borderId="15" xfId="0" applyFont="1" applyFill="1" applyBorder="1" applyAlignment="1">
      <alignment horizontal="center" vertical="center" readingOrder="2"/>
    </xf>
    <xf numFmtId="0" fontId="10" fillId="2" borderId="15"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1" fillId="0" borderId="15" xfId="0" applyFont="1" applyFill="1" applyBorder="1" applyAlignment="1">
      <alignment horizontal="center" vertical="center"/>
    </xf>
    <xf numFmtId="0" fontId="1" fillId="8" borderId="15"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15" xfId="0" applyFont="1" applyBorder="1" applyAlignment="1">
      <alignment horizontal="center" vertical="center" wrapText="1"/>
    </xf>
    <xf numFmtId="0" fontId="11" fillId="3" borderId="15" xfId="0" applyFont="1" applyFill="1" applyBorder="1" applyAlignment="1">
      <alignment horizontal="right" vertical="center" wrapText="1" readingOrder="2"/>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1" fillId="8" borderId="9" xfId="0" applyFont="1" applyFill="1" applyBorder="1" applyAlignment="1">
      <alignment horizontal="center" vertical="center" wrapText="1"/>
    </xf>
    <xf numFmtId="0" fontId="26" fillId="0" borderId="15" xfId="0" applyFont="1" applyBorder="1" applyAlignment="1">
      <alignment horizontal="right" vertical="center" wrapText="1" readingOrder="2"/>
    </xf>
    <xf numFmtId="0" fontId="1" fillId="0" borderId="9" xfId="0" applyFont="1" applyBorder="1" applyAlignment="1">
      <alignment horizontal="center" vertical="center"/>
    </xf>
    <xf numFmtId="0" fontId="6" fillId="9" borderId="1" xfId="0" applyFont="1" applyFill="1" applyBorder="1" applyAlignment="1">
      <alignment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1" fillId="9" borderId="4"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 fillId="9" borderId="7" xfId="0" applyFont="1" applyFill="1" applyBorder="1" applyAlignment="1">
      <alignment horizontal="center" vertical="center"/>
    </xf>
    <xf numFmtId="0" fontId="1" fillId="9" borderId="8" xfId="0" applyFont="1" applyFill="1" applyBorder="1" applyAlignment="1">
      <alignment horizontal="center" vertical="center"/>
    </xf>
    <xf numFmtId="0" fontId="2" fillId="9" borderId="0" xfId="0" applyFont="1" applyFill="1" applyBorder="1" applyAlignment="1">
      <alignment horizontal="center" vertical="center"/>
    </xf>
    <xf numFmtId="0" fontId="11" fillId="9" borderId="5" xfId="0" applyFont="1" applyFill="1" applyBorder="1" applyAlignment="1">
      <alignment horizontal="center" vertical="center" wrapText="1"/>
    </xf>
    <xf numFmtId="0" fontId="1" fillId="9" borderId="1"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2" xfId="0" applyFont="1" applyFill="1" applyBorder="1" applyAlignment="1">
      <alignment horizontal="center" vertical="center"/>
    </xf>
    <xf numFmtId="0" fontId="25" fillId="0" borderId="10" xfId="0" applyFont="1" applyBorder="1" applyAlignment="1">
      <alignment horizontal="right" vertical="center" wrapText="1" readingOrder="2"/>
    </xf>
    <xf numFmtId="0" fontId="11" fillId="0" borderId="10" xfId="0" applyFont="1" applyBorder="1" applyAlignment="1">
      <alignment horizontal="right" vertical="center" wrapText="1" readingOrder="2"/>
    </xf>
    <xf numFmtId="0" fontId="11" fillId="3" borderId="10" xfId="0" applyFont="1" applyFill="1" applyBorder="1" applyAlignment="1">
      <alignment horizontal="right" vertical="center" wrapText="1" readingOrder="2"/>
    </xf>
    <xf numFmtId="0" fontId="12" fillId="0" borderId="10" xfId="0" applyFont="1" applyBorder="1" applyAlignment="1">
      <alignment horizontal="right" vertical="center" wrapText="1" readingOrder="2"/>
    </xf>
    <xf numFmtId="0" fontId="6" fillId="9" borderId="7" xfId="0" applyFont="1" applyFill="1" applyBorder="1" applyAlignment="1">
      <alignment vertical="center"/>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xf numFmtId="0" fontId="1" fillId="5" borderId="8" xfId="0" applyFont="1" applyFill="1" applyBorder="1"/>
    <xf numFmtId="0" fontId="1" fillId="5" borderId="0" xfId="0" applyFont="1" applyFill="1" applyBorder="1"/>
    <xf numFmtId="0" fontId="1" fillId="5" borderId="4" xfId="0" applyFont="1" applyFill="1" applyBorder="1"/>
    <xf numFmtId="0" fontId="13" fillId="8" borderId="15" xfId="0" applyFont="1" applyFill="1" applyBorder="1" applyAlignment="1">
      <alignment horizontal="center" vertical="center" wrapText="1" readingOrder="1"/>
    </xf>
    <xf numFmtId="0" fontId="2" fillId="0" borderId="10" xfId="0" applyFont="1" applyBorder="1" applyAlignment="1">
      <alignment horizontal="center" vertical="center"/>
    </xf>
    <xf numFmtId="0" fontId="1" fillId="0" borderId="15" xfId="0" applyFont="1" applyBorder="1" applyAlignment="1">
      <alignment horizontal="center" vertical="center"/>
    </xf>
    <xf numFmtId="0" fontId="2" fillId="0" borderId="15" xfId="0" applyFont="1" applyBorder="1" applyAlignment="1">
      <alignment horizontal="center" vertical="center" wrapText="1"/>
    </xf>
    <xf numFmtId="0" fontId="1" fillId="8" borderId="15" xfId="0" applyFont="1" applyFill="1" applyBorder="1" applyAlignment="1">
      <alignment horizontal="center" vertical="center"/>
    </xf>
    <xf numFmtId="0" fontId="1" fillId="0" borderId="0" xfId="0" applyFont="1" applyBorder="1" applyAlignment="1">
      <alignment readingOrder="1"/>
    </xf>
    <xf numFmtId="0" fontId="1" fillId="0" borderId="0" xfId="0" applyFont="1" applyBorder="1" applyAlignment="1">
      <alignment wrapText="1" readingOrder="1"/>
    </xf>
    <xf numFmtId="0" fontId="1" fillId="0" borderId="0" xfId="0" applyFont="1" applyBorder="1" applyAlignment="1">
      <alignment horizontal="center" readingOrder="1"/>
    </xf>
    <xf numFmtId="0" fontId="1" fillId="0" borderId="0" xfId="0" applyFont="1" applyBorder="1" applyAlignment="1">
      <alignment horizontal="center" vertical="center" readingOrder="1"/>
    </xf>
    <xf numFmtId="0" fontId="1" fillId="0" borderId="0" xfId="0" applyFont="1" applyFill="1" applyBorder="1" applyAlignment="1">
      <alignment readingOrder="1"/>
    </xf>
    <xf numFmtId="0" fontId="1" fillId="0" borderId="0" xfId="0" applyFont="1" applyFill="1" applyBorder="1" applyAlignment="1">
      <alignment vertical="center" readingOrder="1"/>
    </xf>
    <xf numFmtId="0" fontId="1" fillId="0" borderId="0" xfId="0" applyFont="1" applyAlignment="1">
      <alignment readingOrder="1"/>
    </xf>
    <xf numFmtId="0" fontId="1" fillId="0" borderId="0" xfId="0" applyFont="1" applyFill="1" applyBorder="1" applyAlignment="1">
      <alignment wrapText="1" readingOrder="1"/>
    </xf>
    <xf numFmtId="0" fontId="1" fillId="0" borderId="0" xfId="0" applyFont="1" applyFill="1" applyBorder="1" applyAlignment="1">
      <alignment horizontal="center" readingOrder="1"/>
    </xf>
    <xf numFmtId="0" fontId="1" fillId="0" borderId="0" xfId="0" applyFont="1" applyFill="1" applyBorder="1" applyAlignment="1">
      <alignment horizontal="center" vertical="center" readingOrder="1"/>
    </xf>
    <xf numFmtId="0" fontId="0" fillId="0" borderId="0" xfId="0" applyAlignment="1">
      <alignment readingOrder="1"/>
    </xf>
    <xf numFmtId="0" fontId="2" fillId="0" borderId="0" xfId="0" applyFont="1" applyBorder="1" applyAlignment="1">
      <alignment vertical="top" wrapText="1" readingOrder="1"/>
    </xf>
    <xf numFmtId="0" fontId="7" fillId="6" borderId="18" xfId="0" applyFont="1" applyFill="1" applyBorder="1" applyAlignment="1">
      <alignment readingOrder="1"/>
    </xf>
    <xf numFmtId="0" fontId="8" fillId="7" borderId="0" xfId="0" applyFont="1" applyFill="1" applyBorder="1" applyAlignment="1">
      <alignment readingOrder="1"/>
    </xf>
    <xf numFmtId="3" fontId="13" fillId="8" borderId="15" xfId="0" applyNumberFormat="1" applyFont="1" applyFill="1" applyBorder="1" applyAlignment="1">
      <alignment horizontal="center" vertical="center" wrapText="1" readingOrder="1"/>
    </xf>
    <xf numFmtId="0" fontId="11" fillId="9" borderId="4" xfId="0" applyFont="1" applyFill="1" applyBorder="1" applyAlignment="1">
      <alignment horizontal="center" vertical="center" wrapText="1" readingOrder="1"/>
    </xf>
    <xf numFmtId="0" fontId="11" fillId="9" borderId="6" xfId="0" applyFont="1" applyFill="1" applyBorder="1" applyAlignment="1">
      <alignment horizontal="center" vertical="center" wrapText="1" readingOrder="1"/>
    </xf>
    <xf numFmtId="0" fontId="1" fillId="0" borderId="15" xfId="0" applyFont="1" applyBorder="1" applyAlignment="1">
      <alignment horizontal="center" vertical="center" readingOrder="1"/>
    </xf>
    <xf numFmtId="0" fontId="1" fillId="0" borderId="9" xfId="0" applyFont="1" applyBorder="1" applyAlignment="1">
      <alignment horizontal="center" vertical="center" readingOrder="1"/>
    </xf>
    <xf numFmtId="0" fontId="1" fillId="9" borderId="2" xfId="0" applyFont="1" applyFill="1" applyBorder="1" applyAlignment="1">
      <alignment horizontal="center" vertical="center" readingOrder="1"/>
    </xf>
    <xf numFmtId="0" fontId="1" fillId="9" borderId="3" xfId="0" applyFont="1" applyFill="1" applyBorder="1" applyAlignment="1">
      <alignment horizontal="center" vertical="center" readingOrder="1"/>
    </xf>
    <xf numFmtId="0" fontId="2" fillId="0" borderId="15" xfId="0" applyFont="1" applyBorder="1" applyAlignment="1">
      <alignment horizontal="center" vertical="center" readingOrder="1"/>
    </xf>
    <xf numFmtId="0" fontId="14" fillId="0" borderId="15" xfId="0" applyFont="1" applyBorder="1" applyAlignment="1">
      <alignment horizontal="center" vertical="center" wrapText="1" readingOrder="1"/>
    </xf>
    <xf numFmtId="0" fontId="19" fillId="0" borderId="15" xfId="0" applyFont="1" applyBorder="1" applyAlignment="1">
      <alignment horizontal="center" vertical="center" wrapText="1" readingOrder="1"/>
    </xf>
    <xf numFmtId="0" fontId="1" fillId="5" borderId="7" xfId="0" applyFont="1" applyFill="1" applyBorder="1" applyAlignment="1">
      <alignment readingOrder="1"/>
    </xf>
    <xf numFmtId="0" fontId="1" fillId="5" borderId="8" xfId="0" applyFont="1" applyFill="1" applyBorder="1" applyAlignment="1">
      <alignment readingOrder="1"/>
    </xf>
    <xf numFmtId="0" fontId="1" fillId="9" borderId="7" xfId="0" applyFont="1" applyFill="1" applyBorder="1" applyAlignment="1">
      <alignment horizontal="center" vertical="center" readingOrder="1"/>
    </xf>
    <xf numFmtId="0" fontId="1" fillId="9" borderId="8" xfId="0" applyFont="1" applyFill="1" applyBorder="1" applyAlignment="1">
      <alignment horizontal="center" vertical="center" readingOrder="1"/>
    </xf>
    <xf numFmtId="0" fontId="6" fillId="9" borderId="7" xfId="0" applyFont="1" applyFill="1" applyBorder="1" applyAlignment="1">
      <alignment vertical="center" readingOrder="1"/>
    </xf>
    <xf numFmtId="0" fontId="6" fillId="9" borderId="1" xfId="0" applyFont="1" applyFill="1" applyBorder="1" applyAlignment="1">
      <alignment vertical="center" readingOrder="1"/>
    </xf>
    <xf numFmtId="0" fontId="6" fillId="9" borderId="16" xfId="0" applyFont="1" applyFill="1" applyBorder="1" applyAlignment="1">
      <alignment vertical="center" readingOrder="1"/>
    </xf>
    <xf numFmtId="0" fontId="6" fillId="9" borderId="10" xfId="0" applyFont="1" applyFill="1" applyBorder="1" applyAlignment="1">
      <alignment vertical="center" readingOrder="1"/>
    </xf>
    <xf numFmtId="0" fontId="22" fillId="5" borderId="15" xfId="0" applyFont="1" applyFill="1" applyBorder="1" applyAlignment="1">
      <alignment horizontal="center" vertical="center" readingOrder="1"/>
    </xf>
    <xf numFmtId="0" fontId="1" fillId="0" borderId="0" xfId="0" applyFont="1" applyAlignment="1">
      <alignment horizontal="center" vertical="center" readingOrder="1"/>
    </xf>
    <xf numFmtId="0" fontId="7" fillId="6" borderId="11" xfId="0" applyFont="1" applyFill="1" applyBorder="1" applyAlignment="1">
      <alignment readingOrder="1"/>
    </xf>
    <xf numFmtId="0" fontId="8" fillId="7" borderId="12" xfId="0" applyFont="1" applyFill="1" applyBorder="1" applyAlignment="1">
      <alignment readingOrder="1"/>
    </xf>
    <xf numFmtId="0" fontId="9" fillId="7" borderId="14" xfId="0" applyFont="1" applyFill="1" applyBorder="1" applyAlignment="1">
      <alignment readingOrder="1"/>
    </xf>
    <xf numFmtId="0" fontId="4" fillId="0" borderId="0" xfId="0" applyFont="1" applyAlignment="1">
      <alignment readingOrder="1"/>
    </xf>
    <xf numFmtId="0" fontId="11" fillId="9" borderId="5" xfId="0" applyFont="1" applyFill="1" applyBorder="1" applyAlignment="1">
      <alignment horizontal="center" vertical="center" wrapText="1" readingOrder="1"/>
    </xf>
    <xf numFmtId="0" fontId="2" fillId="0" borderId="9" xfId="0" applyFont="1" applyBorder="1" applyAlignment="1">
      <alignment horizontal="center" vertical="center" readingOrder="1"/>
    </xf>
    <xf numFmtId="0" fontId="2" fillId="9" borderId="2" xfId="0" applyFont="1" applyFill="1" applyBorder="1" applyAlignment="1">
      <alignment horizontal="center" vertical="center" readingOrder="1"/>
    </xf>
    <xf numFmtId="0" fontId="2" fillId="9" borderId="0" xfId="0" applyFont="1" applyFill="1" applyBorder="1" applyAlignment="1">
      <alignment horizontal="center" vertical="center" readingOrder="1"/>
    </xf>
    <xf numFmtId="0" fontId="2" fillId="9" borderId="3" xfId="0" applyFont="1" applyFill="1" applyBorder="1" applyAlignment="1">
      <alignment horizontal="center" vertical="center" readingOrder="1"/>
    </xf>
    <xf numFmtId="0" fontId="1" fillId="9" borderId="1" xfId="0" applyFont="1" applyFill="1" applyBorder="1" applyAlignment="1">
      <alignment horizontal="center" vertical="center" readingOrder="1"/>
    </xf>
    <xf numFmtId="0" fontId="2" fillId="9" borderId="8" xfId="0" applyFont="1" applyFill="1" applyBorder="1" applyAlignment="1">
      <alignment horizontal="center" vertical="center" readingOrder="1"/>
    </xf>
    <xf numFmtId="0" fontId="6" fillId="9" borderId="9" xfId="0" applyFont="1" applyFill="1" applyBorder="1" applyAlignment="1">
      <alignment vertical="center" readingOrder="1"/>
    </xf>
    <xf numFmtId="0" fontId="9" fillId="7" borderId="0" xfId="0" applyFont="1" applyFill="1" applyBorder="1" applyAlignment="1">
      <alignment readingOrder="1"/>
    </xf>
    <xf numFmtId="0" fontId="10" fillId="2" borderId="16" xfId="0" applyFont="1" applyFill="1" applyBorder="1" applyAlignment="1">
      <alignment vertical="center" wrapText="1" readingOrder="1"/>
    </xf>
    <xf numFmtId="0" fontId="10" fillId="2" borderId="10" xfId="0" applyFont="1" applyFill="1" applyBorder="1" applyAlignment="1">
      <alignment vertical="center" wrapText="1" readingOrder="1"/>
    </xf>
    <xf numFmtId="0" fontId="1" fillId="0" borderId="0" xfId="0" applyFont="1" applyAlignment="1">
      <alignment wrapText="1" readingOrder="1"/>
    </xf>
    <xf numFmtId="0" fontId="1" fillId="0" borderId="0" xfId="0" applyFont="1" applyAlignment="1">
      <alignment horizontal="center" readingOrder="1"/>
    </xf>
    <xf numFmtId="0" fontId="1" fillId="0" borderId="0" xfId="0" applyFont="1" applyAlignment="1">
      <alignment vertical="center" readingOrder="1"/>
    </xf>
    <xf numFmtId="0" fontId="0" fillId="5" borderId="4" xfId="0" applyFill="1" applyBorder="1"/>
    <xf numFmtId="0" fontId="0" fillId="5" borderId="6" xfId="0" applyFill="1" applyBorder="1"/>
    <xf numFmtId="0" fontId="1" fillId="8" borderId="15" xfId="0" applyFont="1" applyFill="1" applyBorder="1" applyAlignment="1">
      <alignment horizontal="center" vertical="center" wrapText="1" readingOrder="1"/>
    </xf>
    <xf numFmtId="0" fontId="6" fillId="8" borderId="15" xfId="0" applyFont="1" applyFill="1" applyBorder="1" applyAlignment="1">
      <alignment horizontal="center" vertical="center" wrapText="1" readingOrder="1"/>
    </xf>
    <xf numFmtId="0" fontId="19" fillId="0" borderId="15" xfId="0" quotePrefix="1" applyFont="1" applyBorder="1" applyAlignment="1">
      <alignment horizontal="center" vertical="center" wrapText="1" readingOrder="1"/>
    </xf>
    <xf numFmtId="0" fontId="23" fillId="0" borderId="10" xfId="0" applyFont="1" applyBorder="1" applyAlignment="1">
      <alignment horizontal="left" vertical="center" wrapText="1" readingOrder="2"/>
    </xf>
    <xf numFmtId="0" fontId="1" fillId="0" borderId="10" xfId="0" applyFont="1" applyBorder="1" applyAlignment="1">
      <alignment horizontal="left" vertical="center" wrapText="1" readingOrder="2"/>
    </xf>
    <xf numFmtId="0" fontId="1" fillId="3" borderId="10" xfId="0" applyFont="1" applyFill="1" applyBorder="1" applyAlignment="1">
      <alignment horizontal="left" vertical="center" wrapText="1" readingOrder="2"/>
    </xf>
    <xf numFmtId="0" fontId="1" fillId="5" borderId="6" xfId="0" applyFont="1" applyFill="1" applyBorder="1"/>
    <xf numFmtId="0" fontId="12" fillId="0" borderId="15" xfId="0" applyFont="1" applyBorder="1" applyAlignment="1">
      <alignment horizontal="left" vertical="center" wrapText="1" readingOrder="2"/>
    </xf>
    <xf numFmtId="0" fontId="12" fillId="3" borderId="15" xfId="0" applyFont="1" applyFill="1" applyBorder="1" applyAlignment="1">
      <alignment horizontal="left" vertical="center" wrapText="1" readingOrder="2"/>
    </xf>
    <xf numFmtId="0" fontId="25" fillId="0" borderId="15" xfId="0" applyFont="1" applyBorder="1" applyAlignment="1">
      <alignment horizontal="left" vertical="center" wrapText="1" readingOrder="2"/>
    </xf>
    <xf numFmtId="0" fontId="12" fillId="0" borderId="9" xfId="0" applyFont="1" applyFill="1" applyBorder="1" applyAlignment="1">
      <alignment horizontal="center" vertical="center" wrapText="1" readingOrder="2"/>
    </xf>
    <xf numFmtId="0" fontId="12" fillId="0" borderId="16" xfId="0" applyFont="1" applyFill="1" applyBorder="1" applyAlignment="1">
      <alignment horizontal="center" vertical="center" wrapText="1" readingOrder="2"/>
    </xf>
    <xf numFmtId="0" fontId="12" fillId="0" borderId="10" xfId="0" applyFont="1" applyFill="1" applyBorder="1" applyAlignment="1">
      <alignment horizontal="center" vertical="center" wrapText="1" readingOrder="2"/>
    </xf>
    <xf numFmtId="0" fontId="8" fillId="7" borderId="21" xfId="0" applyFont="1" applyFill="1" applyBorder="1" applyAlignment="1">
      <alignment horizontal="right"/>
    </xf>
    <xf numFmtId="0" fontId="8" fillId="7" borderId="16" xfId="0" applyFont="1" applyFill="1" applyBorder="1" applyAlignment="1">
      <alignment horizontal="right"/>
    </xf>
    <xf numFmtId="0" fontId="6" fillId="5" borderId="2" xfId="0" applyFont="1" applyFill="1" applyBorder="1" applyAlignment="1">
      <alignment horizontal="center" vertical="top"/>
    </xf>
    <xf numFmtId="0" fontId="6" fillId="5" borderId="3" xfId="0" applyFont="1" applyFill="1" applyBorder="1" applyAlignment="1">
      <alignment horizontal="center" vertical="top"/>
    </xf>
    <xf numFmtId="0" fontId="6" fillId="5" borderId="4" xfId="0" applyFont="1" applyFill="1" applyBorder="1" applyAlignment="1">
      <alignment horizontal="center"/>
    </xf>
    <xf numFmtId="0" fontId="6" fillId="5" borderId="6"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7" xfId="0" applyFont="1" applyFill="1" applyBorder="1" applyAlignment="1">
      <alignment horizontal="center" vertical="top"/>
    </xf>
    <xf numFmtId="0" fontId="6" fillId="5" borderId="8" xfId="0" applyFont="1" applyFill="1" applyBorder="1" applyAlignment="1">
      <alignment horizontal="center" vertical="top"/>
    </xf>
    <xf numFmtId="0" fontId="6" fillId="5"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1" fillId="0" borderId="0" xfId="0" applyFont="1" applyFill="1" applyBorder="1" applyAlignment="1">
      <alignment horizontal="center"/>
    </xf>
    <xf numFmtId="0" fontId="3" fillId="2" borderId="17" xfId="0" applyFont="1" applyFill="1" applyBorder="1" applyAlignment="1">
      <alignment horizontal="center" readingOrder="2"/>
    </xf>
    <xf numFmtId="0" fontId="7" fillId="4" borderId="15" xfId="0" applyFont="1" applyFill="1" applyBorder="1" applyAlignment="1">
      <alignment horizontal="center" readingOrder="2"/>
    </xf>
    <xf numFmtId="14" fontId="3" fillId="2" borderId="15" xfId="0" applyNumberFormat="1" applyFont="1" applyFill="1" applyBorder="1" applyAlignment="1">
      <alignment horizontal="center" readingOrder="2"/>
    </xf>
    <xf numFmtId="0" fontId="3" fillId="2" borderId="15" xfId="0" applyFont="1" applyFill="1" applyBorder="1" applyAlignment="1">
      <alignment horizontal="center" readingOrder="2"/>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2" xfId="0" applyFont="1" applyFill="1" applyBorder="1" applyAlignment="1">
      <alignment horizontal="right" vertical="center" indent="1"/>
    </xf>
    <xf numFmtId="0" fontId="5" fillId="3" borderId="0" xfId="0" applyFont="1" applyFill="1" applyBorder="1" applyAlignment="1">
      <alignment horizontal="right" vertical="center" indent="1"/>
    </xf>
    <xf numFmtId="0" fontId="5" fillId="3" borderId="3" xfId="0" applyFont="1" applyFill="1" applyBorder="1" applyAlignment="1">
      <alignment horizontal="right" vertical="center" indent="1"/>
    </xf>
    <xf numFmtId="0" fontId="5" fillId="3" borderId="7" xfId="0" applyFont="1" applyFill="1" applyBorder="1" applyAlignment="1">
      <alignment horizontal="right" indent="1" readingOrder="2"/>
    </xf>
    <xf numFmtId="0" fontId="5" fillId="3" borderId="1" xfId="0" applyFont="1" applyFill="1" applyBorder="1" applyAlignment="1">
      <alignment horizontal="right" indent="1" readingOrder="2"/>
    </xf>
    <xf numFmtId="0" fontId="5" fillId="3" borderId="8" xfId="0" applyFont="1" applyFill="1" applyBorder="1" applyAlignment="1">
      <alignment horizontal="right" indent="1" readingOrder="2"/>
    </xf>
    <xf numFmtId="0" fontId="8" fillId="7" borderId="13" xfId="0" applyFont="1" applyFill="1" applyBorder="1" applyAlignment="1">
      <alignment horizontal="right"/>
    </xf>
    <xf numFmtId="0" fontId="8" fillId="7" borderId="0" xfId="0" applyFont="1" applyFill="1" applyBorder="1" applyAlignment="1">
      <alignment horizontal="right"/>
    </xf>
    <xf numFmtId="0" fontId="7" fillId="4" borderId="17" xfId="0" applyFont="1" applyFill="1" applyBorder="1" applyAlignment="1">
      <alignment horizontal="center" readingOrder="2"/>
    </xf>
    <xf numFmtId="0" fontId="7" fillId="4" borderId="17" xfId="0" applyFont="1" applyFill="1" applyBorder="1" applyAlignment="1">
      <alignment horizontal="center" vertical="center" readingOrder="2"/>
    </xf>
    <xf numFmtId="0" fontId="7" fillId="4" borderId="15" xfId="0" applyFont="1" applyFill="1" applyBorder="1" applyAlignment="1">
      <alignment horizontal="center" vertical="center" readingOrder="2"/>
    </xf>
    <xf numFmtId="0" fontId="16" fillId="5" borderId="9" xfId="0" applyFont="1" applyFill="1" applyBorder="1" applyAlignment="1">
      <alignment horizontal="center" vertical="center"/>
    </xf>
    <xf numFmtId="0" fontId="16" fillId="5" borderId="16" xfId="0" applyFont="1" applyFill="1" applyBorder="1" applyAlignment="1">
      <alignment horizontal="center" vertical="center"/>
    </xf>
    <xf numFmtId="0" fontId="16" fillId="5" borderId="10" xfId="0" applyFont="1" applyFill="1" applyBorder="1" applyAlignment="1">
      <alignment horizontal="center" vertical="center"/>
    </xf>
    <xf numFmtId="0" fontId="7" fillId="4" borderId="17" xfId="0" applyFont="1" applyFill="1" applyBorder="1" applyAlignment="1">
      <alignment horizontal="center" vertical="center" wrapText="1" readingOrder="2"/>
    </xf>
    <xf numFmtId="0" fontId="7" fillId="4" borderId="15" xfId="0" applyFont="1" applyFill="1" applyBorder="1" applyAlignment="1">
      <alignment horizontal="center" vertical="center" wrapText="1" readingOrder="2"/>
    </xf>
    <xf numFmtId="0" fontId="3" fillId="2" borderId="17" xfId="0" applyFont="1" applyFill="1" applyBorder="1" applyAlignment="1">
      <alignment horizontal="center" vertical="center" readingOrder="2"/>
    </xf>
    <xf numFmtId="0" fontId="3" fillId="2" borderId="15" xfId="0" applyFont="1" applyFill="1" applyBorder="1" applyAlignment="1">
      <alignment horizontal="center" vertical="center" readingOrder="2"/>
    </xf>
    <xf numFmtId="0" fontId="3" fillId="2" borderId="9" xfId="0" applyFont="1" applyFill="1" applyBorder="1" applyAlignment="1">
      <alignment horizontal="center" readingOrder="1"/>
    </xf>
    <xf numFmtId="0" fontId="3" fillId="2" borderId="16" xfId="0" applyFont="1" applyFill="1" applyBorder="1" applyAlignment="1">
      <alignment horizontal="center" readingOrder="1"/>
    </xf>
    <xf numFmtId="0" fontId="3" fillId="2" borderId="10" xfId="0" applyFont="1" applyFill="1" applyBorder="1" applyAlignment="1">
      <alignment horizontal="center" readingOrder="1"/>
    </xf>
    <xf numFmtId="0" fontId="9" fillId="7" borderId="1" xfId="0" applyFont="1" applyFill="1" applyBorder="1" applyAlignment="1">
      <alignment horizontal="center"/>
    </xf>
    <xf numFmtId="0" fontId="9" fillId="7" borderId="19" xfId="0" applyFont="1" applyFill="1" applyBorder="1" applyAlignment="1">
      <alignment horizontal="center"/>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19" fillId="0" borderId="15" xfId="0" applyFont="1" applyBorder="1" applyAlignment="1">
      <alignment horizontal="center" vertical="center" wrapText="1" readingOrder="2"/>
    </xf>
    <xf numFmtId="0" fontId="18" fillId="0" borderId="15" xfId="0" applyFont="1" applyFill="1" applyBorder="1" applyAlignment="1">
      <alignment horizontal="center" vertical="center" wrapText="1"/>
    </xf>
    <xf numFmtId="3" fontId="13" fillId="8" borderId="9" xfId="0" applyNumberFormat="1" applyFont="1" applyFill="1" applyBorder="1" applyAlignment="1">
      <alignment horizontal="center" vertical="center" wrapText="1" readingOrder="2"/>
    </xf>
    <xf numFmtId="3" fontId="13" fillId="8" borderId="16" xfId="0" applyNumberFormat="1" applyFont="1" applyFill="1" applyBorder="1" applyAlignment="1">
      <alignment horizontal="center" vertical="center" wrapText="1" readingOrder="2"/>
    </xf>
    <xf numFmtId="3" fontId="13" fillId="8" borderId="5" xfId="0" applyNumberFormat="1" applyFont="1" applyFill="1" applyBorder="1" applyAlignment="1">
      <alignment horizontal="center" vertical="center" wrapText="1" readingOrder="2"/>
    </xf>
    <xf numFmtId="3" fontId="13" fillId="8" borderId="6" xfId="0" applyNumberFormat="1" applyFont="1" applyFill="1" applyBorder="1" applyAlignment="1">
      <alignment horizontal="center" vertical="center" wrapText="1" readingOrder="2"/>
    </xf>
    <xf numFmtId="0" fontId="12" fillId="8" borderId="20"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8" xfId="0" applyFont="1" applyFill="1" applyBorder="1" applyAlignment="1">
      <alignment horizontal="center" vertical="center"/>
    </xf>
    <xf numFmtId="0" fontId="2" fillId="0" borderId="9" xfId="0" applyFont="1" applyBorder="1" applyAlignment="1">
      <alignment horizontal="center" vertical="center" wrapText="1" readingOrder="2"/>
    </xf>
    <xf numFmtId="0" fontId="2" fillId="0" borderId="16" xfId="0" applyFont="1" applyBorder="1" applyAlignment="1">
      <alignment horizontal="center" vertical="center" wrapText="1" readingOrder="2"/>
    </xf>
    <xf numFmtId="0" fontId="2" fillId="0" borderId="10" xfId="0" applyFont="1" applyBorder="1" applyAlignment="1">
      <alignment horizontal="center" vertical="center" wrapText="1" readingOrder="2"/>
    </xf>
    <xf numFmtId="0" fontId="19" fillId="0" borderId="20" xfId="0" applyFont="1" applyBorder="1" applyAlignment="1">
      <alignment horizontal="center" vertical="center" wrapText="1" readingOrder="2"/>
    </xf>
    <xf numFmtId="0" fontId="19" fillId="0" borderId="23" xfId="0" applyFont="1" applyBorder="1" applyAlignment="1">
      <alignment horizontal="center" vertical="center" wrapText="1" readingOrder="2"/>
    </xf>
    <xf numFmtId="0" fontId="19" fillId="0" borderId="17" xfId="0" applyFont="1" applyBorder="1" applyAlignment="1">
      <alignment horizontal="center" vertical="center" wrapText="1" readingOrder="2"/>
    </xf>
    <xf numFmtId="0" fontId="11" fillId="8" borderId="15"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12" fillId="0" borderId="15" xfId="0" applyFont="1" applyFill="1" applyBorder="1" applyAlignment="1">
      <alignment horizontal="center"/>
    </xf>
    <xf numFmtId="0" fontId="12" fillId="0" borderId="15" xfId="0" applyFont="1" applyFill="1" applyBorder="1" applyAlignment="1">
      <alignment horizontal="center" wrapText="1"/>
    </xf>
    <xf numFmtId="0" fontId="6" fillId="8" borderId="4"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3" fontId="13" fillId="8" borderId="7" xfId="0" applyNumberFormat="1" applyFont="1" applyFill="1" applyBorder="1" applyAlignment="1">
      <alignment horizontal="center" vertical="center" wrapText="1" readingOrder="2"/>
    </xf>
    <xf numFmtId="3" fontId="13" fillId="8" borderId="1" xfId="0" applyNumberFormat="1" applyFont="1" applyFill="1" applyBorder="1" applyAlignment="1">
      <alignment horizontal="center" vertical="center" wrapText="1" readingOrder="2"/>
    </xf>
    <xf numFmtId="3" fontId="13" fillId="8" borderId="0" xfId="0" applyNumberFormat="1" applyFont="1" applyFill="1" applyBorder="1" applyAlignment="1">
      <alignment horizontal="center" vertical="center" wrapText="1" readingOrder="2"/>
    </xf>
    <xf numFmtId="3" fontId="13" fillId="8" borderId="3" xfId="0" applyNumberFormat="1" applyFont="1" applyFill="1" applyBorder="1" applyAlignment="1">
      <alignment horizontal="center" vertical="center" wrapText="1" readingOrder="2"/>
    </xf>
    <xf numFmtId="0" fontId="12" fillId="8" borderId="15" xfId="0" applyFont="1" applyFill="1" applyBorder="1" applyAlignment="1">
      <alignment horizontal="center" vertical="center" wrapText="1"/>
    </xf>
    <xf numFmtId="0" fontId="8" fillId="7" borderId="22" xfId="0" applyFont="1" applyFill="1" applyBorder="1" applyAlignment="1">
      <alignment horizontal="right"/>
    </xf>
    <xf numFmtId="0" fontId="8" fillId="7" borderId="5" xfId="0" applyFont="1" applyFill="1" applyBorder="1" applyAlignment="1">
      <alignment horizontal="right"/>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15" fillId="8" borderId="20"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22" fillId="5" borderId="9" xfId="0" applyFont="1" applyFill="1" applyBorder="1" applyAlignment="1">
      <alignment horizontal="center" vertical="center" readingOrder="2"/>
    </xf>
    <xf numFmtId="0" fontId="22" fillId="5" borderId="10" xfId="0" applyFont="1" applyFill="1" applyBorder="1" applyAlignment="1">
      <alignment horizontal="center" vertical="center" readingOrder="2"/>
    </xf>
    <xf numFmtId="0" fontId="22" fillId="2" borderId="9" xfId="0" applyFont="1" applyFill="1" applyBorder="1" applyAlignment="1">
      <alignment horizontal="center" vertical="center" readingOrder="2"/>
    </xf>
    <xf numFmtId="0" fontId="22" fillId="2" borderId="16" xfId="0" applyFont="1" applyFill="1" applyBorder="1" applyAlignment="1">
      <alignment horizontal="center" vertical="center" readingOrder="2"/>
    </xf>
    <xf numFmtId="0" fontId="22" fillId="2" borderId="10" xfId="0" applyFont="1" applyFill="1" applyBorder="1" applyAlignment="1">
      <alignment horizontal="center" vertical="center" readingOrder="2"/>
    </xf>
    <xf numFmtId="0" fontId="10" fillId="2" borderId="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xf>
    <xf numFmtId="0" fontId="21" fillId="0" borderId="20" xfId="0" applyFont="1" applyBorder="1" applyAlignment="1">
      <alignment horizontal="center" vertical="center"/>
    </xf>
    <xf numFmtId="0" fontId="21" fillId="0" borderId="23" xfId="0" applyFont="1" applyBorder="1" applyAlignment="1">
      <alignment horizontal="center" vertical="center"/>
    </xf>
    <xf numFmtId="0" fontId="21" fillId="0" borderId="17" xfId="0" applyFont="1" applyBorder="1" applyAlignment="1">
      <alignment horizontal="center" vertical="center"/>
    </xf>
    <xf numFmtId="0" fontId="1" fillId="8" borderId="20" xfId="0" applyFont="1" applyFill="1" applyBorder="1" applyAlignment="1">
      <alignment horizontal="center" wrapText="1"/>
    </xf>
    <xf numFmtId="0" fontId="1" fillId="8" borderId="17" xfId="0" applyFont="1" applyFill="1" applyBorder="1" applyAlignment="1">
      <alignment horizontal="center" wrapText="1"/>
    </xf>
    <xf numFmtId="0" fontId="2" fillId="8" borderId="15" xfId="0" applyFont="1" applyFill="1" applyBorder="1" applyAlignment="1">
      <alignment horizontal="center" vertical="center"/>
    </xf>
    <xf numFmtId="0" fontId="20" fillId="0" borderId="15" xfId="0" applyFont="1" applyBorder="1" applyAlignment="1">
      <alignment horizontal="center" vertical="center" wrapText="1" readingOrder="2"/>
    </xf>
    <xf numFmtId="0" fontId="20" fillId="0" borderId="15" xfId="0" applyFont="1" applyBorder="1" applyAlignment="1">
      <alignment horizontal="center" vertical="center" readingOrder="2"/>
    </xf>
    <xf numFmtId="0" fontId="17" fillId="3" borderId="9" xfId="0" applyFont="1" applyFill="1" applyBorder="1" applyAlignment="1">
      <alignment horizontal="center" vertical="center" wrapText="1" readingOrder="1"/>
    </xf>
    <xf numFmtId="0" fontId="17" fillId="3" borderId="16" xfId="0" applyFont="1" applyFill="1" applyBorder="1" applyAlignment="1">
      <alignment horizontal="center" vertical="center" wrapText="1" readingOrder="1"/>
    </xf>
    <xf numFmtId="0" fontId="17" fillId="3" borderId="10" xfId="0" applyFont="1" applyFill="1" applyBorder="1" applyAlignment="1">
      <alignment horizontal="center" vertical="center" wrapText="1" readingOrder="1"/>
    </xf>
    <xf numFmtId="0" fontId="1" fillId="0" borderId="9" xfId="0" applyFont="1" applyFill="1" applyBorder="1" applyAlignment="1">
      <alignment horizontal="center"/>
    </xf>
    <xf numFmtId="0" fontId="1" fillId="0" borderId="10" xfId="0" applyFont="1" applyFill="1" applyBorder="1" applyAlignment="1">
      <alignment horizont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15" xfId="0" applyFont="1" applyFill="1" applyBorder="1" applyAlignment="1">
      <alignment horizontal="center" vertical="center"/>
    </xf>
    <xf numFmtId="0" fontId="22" fillId="5" borderId="9" xfId="0" applyFont="1" applyFill="1" applyBorder="1" applyAlignment="1">
      <alignment horizontal="center" vertical="center" wrapText="1" readingOrder="2"/>
    </xf>
    <xf numFmtId="0" fontId="22" fillId="5" borderId="10" xfId="0" applyFont="1" applyFill="1" applyBorder="1" applyAlignment="1">
      <alignment horizontal="center" vertical="center" wrapText="1" readingOrder="2"/>
    </xf>
    <xf numFmtId="0" fontId="12" fillId="0" borderId="9" xfId="0" applyFont="1" applyBorder="1" applyAlignment="1">
      <alignment horizontal="center" vertical="center" wrapText="1" readingOrder="2"/>
    </xf>
    <xf numFmtId="0" fontId="12" fillId="0" borderId="16" xfId="0" applyFont="1" applyBorder="1" applyAlignment="1">
      <alignment horizontal="center" vertical="center" wrapText="1" readingOrder="2"/>
    </xf>
    <xf numFmtId="0" fontId="12" fillId="0" borderId="10" xfId="0" applyFont="1" applyBorder="1" applyAlignment="1">
      <alignment horizontal="center" vertical="center" wrapText="1" readingOrder="2"/>
    </xf>
    <xf numFmtId="0" fontId="10" fillId="2"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2" fillId="3" borderId="9" xfId="0" applyFont="1" applyFill="1" applyBorder="1" applyAlignment="1">
      <alignment horizontal="center" vertical="center" wrapText="1" readingOrder="2"/>
    </xf>
    <xf numFmtId="0" fontId="12" fillId="3" borderId="16" xfId="0" applyFont="1" applyFill="1" applyBorder="1" applyAlignment="1">
      <alignment horizontal="center" vertical="center" wrapText="1" readingOrder="2"/>
    </xf>
    <xf numFmtId="0" fontId="12" fillId="3" borderId="10" xfId="0" applyFont="1" applyFill="1" applyBorder="1" applyAlignment="1">
      <alignment horizontal="center" vertical="center" wrapText="1" readingOrder="2"/>
    </xf>
    <xf numFmtId="0" fontId="20" fillId="0" borderId="9" xfId="0" applyFont="1" applyBorder="1" applyAlignment="1">
      <alignment horizontal="center" vertical="center" wrapText="1" readingOrder="2"/>
    </xf>
    <xf numFmtId="0" fontId="20" fillId="0" borderId="10" xfId="0" applyFont="1" applyBorder="1" applyAlignment="1">
      <alignment horizontal="center" vertical="center" readingOrder="2"/>
    </xf>
    <xf numFmtId="0" fontId="20" fillId="0" borderId="9" xfId="0" applyFont="1" applyBorder="1" applyAlignment="1">
      <alignment horizontal="center" vertical="center" readingOrder="2"/>
    </xf>
    <xf numFmtId="0" fontId="20" fillId="0" borderId="16" xfId="0" applyFont="1" applyBorder="1" applyAlignment="1">
      <alignment horizontal="center" vertical="center" readingOrder="2"/>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7" fillId="4" borderId="15" xfId="0" applyFont="1" applyFill="1" applyBorder="1" applyAlignment="1">
      <alignment horizontal="center" vertical="center" readingOrder="1"/>
    </xf>
    <xf numFmtId="14" fontId="3" fillId="2" borderId="15" xfId="0" applyNumberFormat="1" applyFont="1" applyFill="1" applyBorder="1" applyAlignment="1">
      <alignment horizontal="center" readingOrder="1"/>
    </xf>
    <xf numFmtId="0" fontId="3" fillId="2" borderId="15" xfId="0" applyFont="1" applyFill="1" applyBorder="1" applyAlignment="1">
      <alignment horizontal="center" readingOrder="1"/>
    </xf>
    <xf numFmtId="0" fontId="7" fillId="4" borderId="15" xfId="0" applyFont="1" applyFill="1" applyBorder="1" applyAlignment="1">
      <alignment horizontal="center" readingOrder="1"/>
    </xf>
    <xf numFmtId="0" fontId="16" fillId="5" borderId="9" xfId="0" applyFont="1" applyFill="1" applyBorder="1" applyAlignment="1">
      <alignment horizontal="center" vertical="center" readingOrder="1"/>
    </xf>
    <xf numFmtId="0" fontId="16" fillId="5" borderId="16" xfId="0" applyFont="1" applyFill="1" applyBorder="1" applyAlignment="1">
      <alignment horizontal="center" vertical="center" readingOrder="1"/>
    </xf>
    <xf numFmtId="0" fontId="16" fillId="5" borderId="10" xfId="0" applyFont="1" applyFill="1" applyBorder="1" applyAlignment="1">
      <alignment horizontal="center" vertical="center" readingOrder="1"/>
    </xf>
    <xf numFmtId="0" fontId="8" fillId="7" borderId="13" xfId="0" applyFont="1" applyFill="1" applyBorder="1" applyAlignment="1">
      <alignment horizontal="left" readingOrder="1"/>
    </xf>
    <xf numFmtId="0" fontId="8" fillId="7" borderId="0" xfId="0" applyFont="1" applyFill="1" applyBorder="1" applyAlignment="1">
      <alignment horizontal="left" readingOrder="1"/>
    </xf>
    <xf numFmtId="0" fontId="9" fillId="7" borderId="1" xfId="0" applyFont="1" applyFill="1" applyBorder="1" applyAlignment="1">
      <alignment horizontal="center" readingOrder="1"/>
    </xf>
    <xf numFmtId="0" fontId="9" fillId="7" borderId="19" xfId="0" applyFont="1" applyFill="1" applyBorder="1" applyAlignment="1">
      <alignment horizontal="center" readingOrder="1"/>
    </xf>
    <xf numFmtId="0" fontId="1" fillId="0" borderId="0" xfId="0" applyFont="1" applyFill="1" applyBorder="1" applyAlignment="1">
      <alignment horizontal="center" readingOrder="1"/>
    </xf>
    <xf numFmtId="0" fontId="5" fillId="3" borderId="4" xfId="0" applyFont="1" applyFill="1" applyBorder="1" applyAlignment="1">
      <alignment horizontal="center" readingOrder="1"/>
    </xf>
    <xf numFmtId="0" fontId="5" fillId="3" borderId="5" xfId="0" applyFont="1" applyFill="1" applyBorder="1" applyAlignment="1">
      <alignment horizontal="center" readingOrder="1"/>
    </xf>
    <xf numFmtId="0" fontId="5" fillId="3" borderId="6" xfId="0" applyFont="1" applyFill="1" applyBorder="1" applyAlignment="1">
      <alignment horizontal="center" readingOrder="1"/>
    </xf>
    <xf numFmtId="0" fontId="5" fillId="3" borderId="2" xfId="0" applyFont="1" applyFill="1" applyBorder="1" applyAlignment="1">
      <alignment horizontal="left" vertical="center" indent="1" readingOrder="1"/>
    </xf>
    <xf numFmtId="0" fontId="5" fillId="3" borderId="0" xfId="0" applyFont="1" applyFill="1" applyBorder="1" applyAlignment="1">
      <alignment horizontal="left" vertical="center" indent="1" readingOrder="1"/>
    </xf>
    <xf numFmtId="0" fontId="5" fillId="3" borderId="3" xfId="0" applyFont="1" applyFill="1" applyBorder="1" applyAlignment="1">
      <alignment horizontal="left" vertical="center" indent="1" readingOrder="1"/>
    </xf>
    <xf numFmtId="0" fontId="5" fillId="3" borderId="7" xfId="0" applyFont="1" applyFill="1" applyBorder="1" applyAlignment="1">
      <alignment horizontal="left" indent="1" readingOrder="1"/>
    </xf>
    <xf numFmtId="0" fontId="5" fillId="3" borderId="1" xfId="0" applyFont="1" applyFill="1" applyBorder="1" applyAlignment="1">
      <alignment horizontal="left" indent="1" readingOrder="1"/>
    </xf>
    <xf numFmtId="0" fontId="5" fillId="3" borderId="8" xfId="0" applyFont="1" applyFill="1" applyBorder="1" applyAlignment="1">
      <alignment horizontal="left" indent="1" readingOrder="1"/>
    </xf>
    <xf numFmtId="0" fontId="7" fillId="4" borderId="17" xfId="0" applyFont="1" applyFill="1" applyBorder="1" applyAlignment="1">
      <alignment horizontal="center" vertical="center" readingOrder="1"/>
    </xf>
    <xf numFmtId="0" fontId="3" fillId="2" borderId="17" xfId="0" applyFont="1" applyFill="1" applyBorder="1" applyAlignment="1">
      <alignment horizontal="center" readingOrder="1"/>
    </xf>
    <xf numFmtId="0" fontId="7" fillId="4" borderId="17" xfId="0" applyFont="1" applyFill="1" applyBorder="1" applyAlignment="1">
      <alignment horizontal="center" readingOrder="1"/>
    </xf>
    <xf numFmtId="0" fontId="7" fillId="4" borderId="17" xfId="0" applyFont="1" applyFill="1" applyBorder="1" applyAlignment="1">
      <alignment horizontal="center" vertical="center" wrapText="1" readingOrder="1"/>
    </xf>
    <xf numFmtId="0" fontId="7" fillId="4" borderId="15" xfId="0" applyFont="1" applyFill="1" applyBorder="1" applyAlignment="1">
      <alignment horizontal="center" vertical="center" wrapText="1" readingOrder="1"/>
    </xf>
    <xf numFmtId="0" fontId="3" fillId="2" borderId="17" xfId="0" applyFont="1" applyFill="1" applyBorder="1" applyAlignment="1">
      <alignment horizontal="center" vertical="center" readingOrder="1"/>
    </xf>
    <xf numFmtId="0" fontId="3" fillId="2" borderId="15" xfId="0" applyFont="1" applyFill="1" applyBorder="1" applyAlignment="1">
      <alignment horizontal="center" vertical="center" readingOrder="1"/>
    </xf>
    <xf numFmtId="0" fontId="19" fillId="0" borderId="20" xfId="0" applyFont="1" applyBorder="1" applyAlignment="1">
      <alignment horizontal="center" vertical="center" wrapText="1" readingOrder="1"/>
    </xf>
    <xf numFmtId="0" fontId="19" fillId="0" borderId="23" xfId="0" applyFont="1" applyBorder="1" applyAlignment="1">
      <alignment horizontal="center" vertical="center" wrapText="1" readingOrder="1"/>
    </xf>
    <xf numFmtId="0" fontId="19" fillId="0" borderId="17" xfId="0" applyFont="1" applyBorder="1" applyAlignment="1">
      <alignment horizontal="center" vertical="center" wrapText="1" readingOrder="1"/>
    </xf>
    <xf numFmtId="0" fontId="21" fillId="0" borderId="20" xfId="0" applyFont="1" applyBorder="1" applyAlignment="1">
      <alignment horizontal="center" vertical="center" readingOrder="1"/>
    </xf>
    <xf numFmtId="0" fontId="21" fillId="0" borderId="23" xfId="0" applyFont="1" applyBorder="1" applyAlignment="1">
      <alignment horizontal="center" vertical="center" readingOrder="1"/>
    </xf>
    <xf numFmtId="0" fontId="21" fillId="0" borderId="17" xfId="0" applyFont="1" applyBorder="1" applyAlignment="1">
      <alignment horizontal="center" vertical="center" readingOrder="1"/>
    </xf>
    <xf numFmtId="0" fontId="2" fillId="0" borderId="9" xfId="0" applyFont="1" applyBorder="1" applyAlignment="1">
      <alignment horizontal="center" vertical="center" wrapText="1" readingOrder="1"/>
    </xf>
    <xf numFmtId="0" fontId="2" fillId="0" borderId="16"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6" fillId="5" borderId="2" xfId="0" applyFont="1" applyFill="1" applyBorder="1" applyAlignment="1">
      <alignment horizontal="center" vertical="top" readingOrder="1"/>
    </xf>
    <xf numFmtId="0" fontId="6" fillId="5" borderId="3" xfId="0" applyFont="1" applyFill="1" applyBorder="1" applyAlignment="1">
      <alignment horizontal="center" vertical="top" readingOrder="1"/>
    </xf>
    <xf numFmtId="0" fontId="6" fillId="8" borderId="4" xfId="0" applyFont="1" applyFill="1" applyBorder="1" applyAlignment="1">
      <alignment horizontal="center" vertical="center" readingOrder="1"/>
    </xf>
    <xf numFmtId="0" fontId="6" fillId="8" borderId="6" xfId="0" applyFont="1" applyFill="1" applyBorder="1" applyAlignment="1">
      <alignment horizontal="center" vertical="center" readingOrder="1"/>
    </xf>
    <xf numFmtId="0" fontId="6" fillId="8" borderId="2" xfId="0" applyFont="1" applyFill="1" applyBorder="1" applyAlignment="1">
      <alignment horizontal="center" vertical="center" readingOrder="1"/>
    </xf>
    <xf numFmtId="0" fontId="6" fillId="8" borderId="3" xfId="0" applyFont="1" applyFill="1" applyBorder="1" applyAlignment="1">
      <alignment horizontal="center" vertical="center" readingOrder="1"/>
    </xf>
    <xf numFmtId="0" fontId="12" fillId="8" borderId="20" xfId="0" applyFont="1" applyFill="1" applyBorder="1" applyAlignment="1">
      <alignment horizontal="center" vertical="center" wrapText="1" readingOrder="1"/>
    </xf>
    <xf numFmtId="0" fontId="12" fillId="8" borderId="17" xfId="0" applyFont="1" applyFill="1" applyBorder="1" applyAlignment="1">
      <alignment horizontal="center" vertical="center" wrapText="1" readingOrder="1"/>
    </xf>
    <xf numFmtId="0" fontId="6" fillId="8" borderId="15" xfId="0" applyFont="1" applyFill="1" applyBorder="1" applyAlignment="1">
      <alignment horizontal="center" vertical="center" wrapText="1" readingOrder="1"/>
    </xf>
    <xf numFmtId="3" fontId="28" fillId="8" borderId="9" xfId="0" applyNumberFormat="1" applyFont="1" applyFill="1" applyBorder="1" applyAlignment="1">
      <alignment horizontal="center" vertical="center" wrapText="1" readingOrder="1"/>
    </xf>
    <xf numFmtId="3" fontId="28" fillId="8" borderId="16" xfId="0" applyNumberFormat="1" applyFont="1" applyFill="1" applyBorder="1" applyAlignment="1">
      <alignment horizontal="center" vertical="center" wrapText="1" readingOrder="1"/>
    </xf>
    <xf numFmtId="3" fontId="28" fillId="8" borderId="5" xfId="0" applyNumberFormat="1" applyFont="1" applyFill="1" applyBorder="1" applyAlignment="1">
      <alignment horizontal="center" vertical="center" wrapText="1" readingOrder="1"/>
    </xf>
    <xf numFmtId="3" fontId="28" fillId="8" borderId="6" xfId="0" applyNumberFormat="1" applyFont="1" applyFill="1" applyBorder="1" applyAlignment="1">
      <alignment horizontal="center" vertical="center" wrapText="1" readingOrder="1"/>
    </xf>
    <xf numFmtId="0" fontId="27" fillId="8" borderId="20"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6" fillId="5" borderId="4" xfId="0" applyFont="1" applyFill="1" applyBorder="1" applyAlignment="1">
      <alignment horizontal="center" readingOrder="1"/>
    </xf>
    <xf numFmtId="0" fontId="6" fillId="5" borderId="6" xfId="0" applyFont="1" applyFill="1" applyBorder="1" applyAlignment="1">
      <alignment horizontal="center" readingOrder="1"/>
    </xf>
    <xf numFmtId="0" fontId="6" fillId="5" borderId="2" xfId="0" applyFont="1" applyFill="1" applyBorder="1" applyAlignment="1">
      <alignment horizontal="center" readingOrder="1"/>
    </xf>
    <xf numFmtId="0" fontId="6" fillId="5" borderId="3" xfId="0" applyFont="1" applyFill="1" applyBorder="1" applyAlignment="1">
      <alignment horizontal="center" readingOrder="1"/>
    </xf>
    <xf numFmtId="0" fontId="10" fillId="2" borderId="9" xfId="0" applyFont="1" applyFill="1" applyBorder="1" applyAlignment="1">
      <alignment horizontal="center" vertical="center" readingOrder="1"/>
    </xf>
    <xf numFmtId="0" fontId="10" fillId="2" borderId="16" xfId="0" applyFont="1" applyFill="1" applyBorder="1" applyAlignment="1">
      <alignment horizontal="center" vertical="center" readingOrder="1"/>
    </xf>
    <xf numFmtId="0" fontId="10" fillId="2" borderId="10" xfId="0" applyFont="1" applyFill="1" applyBorder="1" applyAlignment="1">
      <alignment horizontal="center" vertical="center" readingOrder="1"/>
    </xf>
    <xf numFmtId="0" fontId="22" fillId="5" borderId="9" xfId="0" applyFont="1" applyFill="1" applyBorder="1" applyAlignment="1">
      <alignment horizontal="center" vertical="center" readingOrder="1"/>
    </xf>
    <xf numFmtId="0" fontId="22" fillId="5" borderId="10" xfId="0" applyFont="1" applyFill="1" applyBorder="1" applyAlignment="1">
      <alignment horizontal="center" vertical="center" readingOrder="1"/>
    </xf>
    <xf numFmtId="0" fontId="1" fillId="8" borderId="4" xfId="0" applyFont="1" applyFill="1" applyBorder="1" applyAlignment="1">
      <alignment horizontal="center" vertical="center" readingOrder="1"/>
    </xf>
    <xf numFmtId="0" fontId="1" fillId="8" borderId="6" xfId="0" applyFont="1" applyFill="1" applyBorder="1" applyAlignment="1">
      <alignment horizontal="center" vertical="center" readingOrder="1"/>
    </xf>
    <xf numFmtId="0" fontId="1" fillId="8" borderId="7" xfId="0" applyFont="1" applyFill="1" applyBorder="1" applyAlignment="1">
      <alignment horizontal="center" vertical="center" readingOrder="1"/>
    </xf>
    <xf numFmtId="0" fontId="1" fillId="8" borderId="8" xfId="0" applyFont="1" applyFill="1" applyBorder="1" applyAlignment="1">
      <alignment horizontal="center" vertical="center" readingOrder="1"/>
    </xf>
    <xf numFmtId="0" fontId="18" fillId="0" borderId="15" xfId="0" applyFont="1" applyBorder="1" applyAlignment="1">
      <alignment horizontal="center" vertical="center" wrapText="1"/>
    </xf>
    <xf numFmtId="0" fontId="12" fillId="0" borderId="15" xfId="0" applyFont="1" applyFill="1" applyBorder="1" applyAlignment="1">
      <alignment horizontal="center" wrapText="1" readingOrder="1"/>
    </xf>
    <xf numFmtId="0" fontId="8" fillId="7" borderId="22" xfId="0" applyFont="1" applyFill="1" applyBorder="1" applyAlignment="1">
      <alignment horizontal="left" readingOrder="1"/>
    </xf>
    <xf numFmtId="0" fontId="8" fillId="7" borderId="5" xfId="0" applyFont="1" applyFill="1" applyBorder="1" applyAlignment="1">
      <alignment horizontal="left" readingOrder="1"/>
    </xf>
    <xf numFmtId="3" fontId="13" fillId="8" borderId="0" xfId="0" applyNumberFormat="1" applyFont="1" applyFill="1" applyAlignment="1">
      <alignment horizontal="center" vertical="center" wrapText="1" readingOrder="2"/>
    </xf>
    <xf numFmtId="0" fontId="23" fillId="2" borderId="15" xfId="0" applyFont="1" applyFill="1" applyBorder="1" applyAlignment="1">
      <alignment horizontal="center" vertical="center" wrapText="1" readingOrder="1"/>
    </xf>
    <xf numFmtId="0" fontId="8" fillId="7" borderId="21" xfId="0" applyFont="1" applyFill="1" applyBorder="1" applyAlignment="1">
      <alignment horizontal="left" readingOrder="1"/>
    </xf>
    <xf numFmtId="0" fontId="8" fillId="7" borderId="16" xfId="0" applyFont="1" applyFill="1" applyBorder="1" applyAlignment="1">
      <alignment horizontal="left" readingOrder="1"/>
    </xf>
    <xf numFmtId="0" fontId="12" fillId="0" borderId="15" xfId="0" applyFont="1" applyFill="1" applyBorder="1" applyAlignment="1">
      <alignment horizontal="center" readingOrder="1"/>
    </xf>
    <xf numFmtId="0" fontId="6" fillId="5" borderId="4" xfId="0" applyFont="1" applyFill="1" applyBorder="1" applyAlignment="1">
      <alignment horizontal="center" vertical="center" readingOrder="1"/>
    </xf>
    <xf numFmtId="0" fontId="6" fillId="5" borderId="6" xfId="0" applyFont="1" applyFill="1" applyBorder="1" applyAlignment="1">
      <alignment horizontal="center" vertical="center" readingOrder="1"/>
    </xf>
    <xf numFmtId="0" fontId="6" fillId="5" borderId="2" xfId="0" applyFont="1" applyFill="1" applyBorder="1" applyAlignment="1">
      <alignment horizontal="center" vertical="center" readingOrder="1"/>
    </xf>
    <xf numFmtId="0" fontId="6" fillId="5" borderId="3" xfId="0" applyFont="1" applyFill="1" applyBorder="1" applyAlignment="1">
      <alignment horizontal="center" vertical="center" readingOrder="1"/>
    </xf>
    <xf numFmtId="0" fontId="1" fillId="0" borderId="9" xfId="0" applyFont="1" applyFill="1" applyBorder="1" applyAlignment="1">
      <alignment horizontal="center" readingOrder="1"/>
    </xf>
    <xf numFmtId="0" fontId="1" fillId="0" borderId="10" xfId="0" applyFont="1" applyFill="1" applyBorder="1" applyAlignment="1">
      <alignment horizontal="center" readingOrder="1"/>
    </xf>
    <xf numFmtId="0" fontId="20" fillId="0" borderId="15" xfId="0" applyFont="1" applyBorder="1" applyAlignment="1">
      <alignment horizontal="center" vertical="center" readingOrder="1"/>
    </xf>
    <xf numFmtId="0" fontId="20" fillId="0" borderId="15" xfId="0" applyFont="1" applyBorder="1" applyAlignment="1">
      <alignment horizontal="center" vertical="center" wrapText="1" readingOrder="1"/>
    </xf>
    <xf numFmtId="0" fontId="1" fillId="0" borderId="15" xfId="0" applyFont="1" applyBorder="1" applyAlignment="1">
      <alignment horizontal="center" vertical="center"/>
    </xf>
    <xf numFmtId="0" fontId="11" fillId="8" borderId="15"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0" fontId="10" fillId="2" borderId="16" xfId="0" applyFont="1" applyFill="1" applyBorder="1" applyAlignment="1">
      <alignment horizontal="center" vertical="center" wrapText="1" readingOrder="1"/>
    </xf>
    <xf numFmtId="0" fontId="10" fillId="2" borderId="10" xfId="0" applyFont="1" applyFill="1" applyBorder="1" applyAlignment="1">
      <alignment horizontal="center" vertical="center" wrapText="1" readingOrder="1"/>
    </xf>
    <xf numFmtId="0" fontId="20" fillId="0" borderId="9" xfId="0" applyFont="1" applyBorder="1" applyAlignment="1">
      <alignment horizontal="center" vertical="center" wrapText="1" readingOrder="1"/>
    </xf>
    <xf numFmtId="0" fontId="20" fillId="0" borderId="10" xfId="0" applyFont="1" applyBorder="1" applyAlignment="1">
      <alignment horizontal="center" vertical="center" readingOrder="1"/>
    </xf>
    <xf numFmtId="0" fontId="20" fillId="0" borderId="9" xfId="0" applyFont="1" applyBorder="1" applyAlignment="1">
      <alignment horizontal="center" vertical="center" readingOrder="1"/>
    </xf>
    <xf numFmtId="0" fontId="20" fillId="0" borderId="16" xfId="0" applyFont="1" applyBorder="1" applyAlignment="1">
      <alignment horizontal="center" vertical="center" readingOrder="1"/>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Normal" xfId="0" builtinId="0"/>
  </cellStyles>
  <dxfs count="29">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s>
  <tableStyles count="0" defaultTableStyle="TableStyleMedium9" defaultPivotStyle="PivotStyleLight16"/>
  <colors>
    <mruColors>
      <color rgb="FF008000"/>
      <color rgb="FF33CC33"/>
      <color rgb="FF318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463831</xdr:colOff>
      <xdr:row>2</xdr:row>
      <xdr:rowOff>63500</xdr:rowOff>
    </xdr:from>
    <xdr:to>
      <xdr:col>14</xdr:col>
      <xdr:colOff>601980</xdr:colOff>
      <xdr:row>4</xdr:row>
      <xdr:rowOff>254635</xdr:rowOff>
    </xdr:to>
    <xdr:pic>
      <xdr:nvPicPr>
        <xdr:cNvPr id="3" name="Picture 2" descr="Logo, company name&#10;&#10;Description automatically generated">
          <a:extLst>
            <a:ext uri="{FF2B5EF4-FFF2-40B4-BE49-F238E27FC236}">
              <a16:creationId xmlns:a16="http://schemas.microsoft.com/office/drawing/2014/main" id="{37D164FE-1D78-4FBC-BCCD-8DF95558FE7E}"/>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35922070" y="615950"/>
          <a:ext cx="766799" cy="743585"/>
        </a:xfrm>
        <a:prstGeom prst="rect">
          <a:avLst/>
        </a:prstGeom>
        <a:noFill/>
      </xdr:spPr>
    </xdr:pic>
    <xdr:clientData/>
  </xdr:twoCellAnchor>
  <xdr:twoCellAnchor editAs="oneCell">
    <xdr:from>
      <xdr:col>16</xdr:col>
      <xdr:colOff>620533</xdr:colOff>
      <xdr:row>2</xdr:row>
      <xdr:rowOff>76200</xdr:rowOff>
    </xdr:from>
    <xdr:to>
      <xdr:col>18</xdr:col>
      <xdr:colOff>788675</xdr:colOff>
      <xdr:row>4</xdr:row>
      <xdr:rowOff>263608</xdr:rowOff>
    </xdr:to>
    <xdr:pic>
      <xdr:nvPicPr>
        <xdr:cNvPr id="7" name="Picture 6">
          <a:extLst>
            <a:ext uri="{FF2B5EF4-FFF2-40B4-BE49-F238E27FC236}">
              <a16:creationId xmlns:a16="http://schemas.microsoft.com/office/drawing/2014/main" id="{98960BDC-B54A-40BE-B778-0AAD2E1CD7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32982650" y="628650"/>
          <a:ext cx="1196842" cy="739858"/>
        </a:xfrm>
        <a:prstGeom prst="rect">
          <a:avLst/>
        </a:prstGeom>
      </xdr:spPr>
    </xdr:pic>
    <xdr:clientData/>
  </xdr:twoCellAnchor>
  <xdr:twoCellAnchor editAs="oneCell">
    <xdr:from>
      <xdr:col>15</xdr:col>
      <xdr:colOff>73726</xdr:colOff>
      <xdr:row>1</xdr:row>
      <xdr:rowOff>238125</xdr:rowOff>
    </xdr:from>
    <xdr:to>
      <xdr:col>16</xdr:col>
      <xdr:colOff>571500</xdr:colOff>
      <xdr:row>5</xdr:row>
      <xdr:rowOff>57150</xdr:rowOff>
    </xdr:to>
    <xdr:pic>
      <xdr:nvPicPr>
        <xdr:cNvPr id="9" name="Picture 8">
          <a:extLst>
            <a:ext uri="{FF2B5EF4-FFF2-40B4-BE49-F238E27FC236}">
              <a16:creationId xmlns:a16="http://schemas.microsoft.com/office/drawing/2014/main" id="{D361CF29-2AF4-4106-B1DB-236B213E01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34228525" y="514350"/>
          <a:ext cx="1564574"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31120</xdr:colOff>
      <xdr:row>2</xdr:row>
      <xdr:rowOff>47625</xdr:rowOff>
    </xdr:from>
    <xdr:to>
      <xdr:col>18</xdr:col>
      <xdr:colOff>801094</xdr:colOff>
      <xdr:row>4</xdr:row>
      <xdr:rowOff>238760</xdr:rowOff>
    </xdr:to>
    <xdr:pic>
      <xdr:nvPicPr>
        <xdr:cNvPr id="2" name="Picture 1" descr="Logo, company name&#10;&#10;Description automatically generated">
          <a:extLst>
            <a:ext uri="{FF2B5EF4-FFF2-40B4-BE49-F238E27FC236}">
              <a16:creationId xmlns:a16="http://schemas.microsoft.com/office/drawing/2014/main" id="{27BC7518-605C-49E7-B385-3963126EC713}"/>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3145" y="600075"/>
          <a:ext cx="769974" cy="743585"/>
        </a:xfrm>
        <a:prstGeom prst="rect">
          <a:avLst/>
        </a:prstGeom>
        <a:noFill/>
      </xdr:spPr>
    </xdr:pic>
    <xdr:clientData/>
  </xdr:twoCellAnchor>
  <xdr:twoCellAnchor editAs="oneCell">
    <xdr:from>
      <xdr:col>13</xdr:col>
      <xdr:colOff>476250</xdr:colOff>
      <xdr:row>2</xdr:row>
      <xdr:rowOff>57150</xdr:rowOff>
    </xdr:from>
    <xdr:to>
      <xdr:col>15</xdr:col>
      <xdr:colOff>384042</xdr:colOff>
      <xdr:row>4</xdr:row>
      <xdr:rowOff>247733</xdr:rowOff>
    </xdr:to>
    <xdr:pic>
      <xdr:nvPicPr>
        <xdr:cNvPr id="3" name="Picture 2">
          <a:extLst>
            <a:ext uri="{FF2B5EF4-FFF2-40B4-BE49-F238E27FC236}">
              <a16:creationId xmlns:a16="http://schemas.microsoft.com/office/drawing/2014/main" id="{C69C4A8B-08BC-4F99-9D1C-EF8388AF18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86900" y="609600"/>
          <a:ext cx="1193667" cy="743033"/>
        </a:xfrm>
        <a:prstGeom prst="rect">
          <a:avLst/>
        </a:prstGeom>
      </xdr:spPr>
    </xdr:pic>
    <xdr:clientData/>
  </xdr:twoCellAnchor>
  <xdr:twoCellAnchor editAs="oneCell">
    <xdr:from>
      <xdr:col>15</xdr:col>
      <xdr:colOff>439425</xdr:colOff>
      <xdr:row>1</xdr:row>
      <xdr:rowOff>219075</xdr:rowOff>
    </xdr:from>
    <xdr:to>
      <xdr:col>17</xdr:col>
      <xdr:colOff>168849</xdr:colOff>
      <xdr:row>5</xdr:row>
      <xdr:rowOff>38100</xdr:rowOff>
    </xdr:to>
    <xdr:pic>
      <xdr:nvPicPr>
        <xdr:cNvPr id="4" name="Picture 3">
          <a:extLst>
            <a:ext uri="{FF2B5EF4-FFF2-40B4-BE49-F238E27FC236}">
              <a16:creationId xmlns:a16="http://schemas.microsoft.com/office/drawing/2014/main" id="{5102C5CE-E601-401C-B921-32C930C6A6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35950" y="495300"/>
          <a:ext cx="1567749"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rightToLeft="1" topLeftCell="G31" zoomScaleNormal="100" workbookViewId="0">
      <selection activeCell="J39" sqref="J39:K39"/>
    </sheetView>
  </sheetViews>
  <sheetFormatPr defaultColWidth="8.81640625" defaultRowHeight="16.5" x14ac:dyDescent="0.55000000000000004"/>
  <cols>
    <col min="1" max="1" width="0.453125" style="1" customWidth="1"/>
    <col min="2" max="2" width="2.7265625" style="1" customWidth="1"/>
    <col min="3" max="3" width="2.7265625" style="1" bestFit="1" customWidth="1"/>
    <col min="4" max="4" width="5.453125" style="1" customWidth="1"/>
    <col min="5" max="5" width="6" style="1" customWidth="1"/>
    <col min="6" max="6" width="50" style="2" customWidth="1"/>
    <col min="7" max="7" width="5.1796875" style="1" customWidth="1"/>
    <col min="8" max="9" width="10.1796875" style="3" customWidth="1"/>
    <col min="10" max="10" width="9" style="3" customWidth="1"/>
    <col min="11" max="12" width="9" style="1" customWidth="1"/>
    <col min="13" max="13" width="9" style="4" customWidth="1"/>
    <col min="14" max="14" width="9" style="1" customWidth="1"/>
    <col min="15" max="15" width="9.453125" style="1" customWidth="1"/>
    <col min="16" max="16" width="15.26953125" style="1" customWidth="1"/>
    <col min="17" max="17" width="11" style="10" customWidth="1"/>
    <col min="18" max="18" width="3.7265625" style="10" customWidth="1"/>
    <col min="19" max="19" width="13" style="5" customWidth="1"/>
    <col min="20" max="20" width="15.7265625" style="1" customWidth="1"/>
    <col min="21" max="21" width="14.7265625" style="1" customWidth="1"/>
    <col min="22" max="16384" width="8.81640625" style="1"/>
  </cols>
  <sheetData>
    <row r="1" spans="1:20" ht="22" customHeight="1" x14ac:dyDescent="0.55000000000000004">
      <c r="A1" s="7"/>
      <c r="B1" s="7"/>
      <c r="C1" s="7"/>
      <c r="D1" s="7"/>
      <c r="E1" s="7"/>
      <c r="F1" s="11"/>
      <c r="G1" s="7"/>
      <c r="H1" s="12"/>
      <c r="I1" s="12"/>
      <c r="J1" s="12"/>
      <c r="K1" s="7"/>
      <c r="L1" s="7"/>
      <c r="M1" s="13"/>
      <c r="N1" s="7"/>
      <c r="O1" s="7"/>
      <c r="P1" s="7"/>
      <c r="S1" s="9"/>
    </row>
    <row r="2" spans="1:20" ht="22" customHeight="1" x14ac:dyDescent="0.55000000000000004">
      <c r="A2" s="7"/>
      <c r="B2" s="10"/>
      <c r="C2" s="10"/>
      <c r="D2" s="10"/>
      <c r="E2" s="10"/>
      <c r="F2" s="14"/>
      <c r="G2" s="10"/>
      <c r="H2" s="15"/>
      <c r="I2" s="15"/>
      <c r="J2" s="17"/>
      <c r="K2" s="10"/>
      <c r="L2" s="10"/>
      <c r="M2" s="16"/>
      <c r="N2" s="10"/>
      <c r="O2" s="10"/>
      <c r="P2" s="173"/>
      <c r="Q2" s="173"/>
      <c r="S2" s="9"/>
      <c r="T2"/>
    </row>
    <row r="3" spans="1:20" ht="21.5" customHeight="1" x14ac:dyDescent="0.85">
      <c r="B3" s="10"/>
      <c r="C3" s="178"/>
      <c r="D3" s="179"/>
      <c r="E3" s="179"/>
      <c r="F3" s="179"/>
      <c r="G3" s="179"/>
      <c r="H3" s="179"/>
      <c r="I3" s="179"/>
      <c r="J3" s="179"/>
      <c r="K3" s="179"/>
      <c r="L3" s="179"/>
      <c r="M3" s="179"/>
      <c r="N3" s="179"/>
      <c r="O3" s="179"/>
      <c r="P3" s="179"/>
      <c r="Q3" s="179"/>
      <c r="R3" s="179"/>
      <c r="S3" s="180"/>
      <c r="T3" s="6"/>
    </row>
    <row r="4" spans="1:20" ht="21.65" customHeight="1" x14ac:dyDescent="0.55000000000000004">
      <c r="B4" s="10"/>
      <c r="C4" s="181" t="s">
        <v>61</v>
      </c>
      <c r="D4" s="182"/>
      <c r="E4" s="182"/>
      <c r="F4" s="182"/>
      <c r="G4" s="182"/>
      <c r="H4" s="182"/>
      <c r="I4" s="182"/>
      <c r="J4" s="182"/>
      <c r="K4" s="182"/>
      <c r="L4" s="182"/>
      <c r="M4" s="182"/>
      <c r="N4" s="182"/>
      <c r="O4" s="182"/>
      <c r="P4" s="182"/>
      <c r="Q4" s="182"/>
      <c r="R4" s="182"/>
      <c r="S4" s="183"/>
      <c r="T4" s="6"/>
    </row>
    <row r="5" spans="1:20" ht="24.65" customHeight="1" x14ac:dyDescent="0.85">
      <c r="B5" s="10"/>
      <c r="C5" s="184" t="s">
        <v>58</v>
      </c>
      <c r="D5" s="185"/>
      <c r="E5" s="185"/>
      <c r="F5" s="185"/>
      <c r="G5" s="185"/>
      <c r="H5" s="185"/>
      <c r="I5" s="185"/>
      <c r="J5" s="185"/>
      <c r="K5" s="185"/>
      <c r="L5" s="185"/>
      <c r="M5" s="185"/>
      <c r="N5" s="185"/>
      <c r="O5" s="185"/>
      <c r="P5" s="185"/>
      <c r="Q5" s="185"/>
      <c r="R5" s="185"/>
      <c r="S5" s="186"/>
    </row>
    <row r="6" spans="1:20" ht="21.65" customHeight="1" x14ac:dyDescent="0.7">
      <c r="B6" s="10"/>
      <c r="C6" s="190" t="s">
        <v>63</v>
      </c>
      <c r="D6" s="190"/>
      <c r="E6" s="190"/>
      <c r="F6" s="174"/>
      <c r="G6" s="174"/>
      <c r="H6" s="189" t="s">
        <v>12</v>
      </c>
      <c r="I6" s="189"/>
      <c r="J6" s="189"/>
      <c r="K6" s="189"/>
      <c r="L6" s="174"/>
      <c r="M6" s="174"/>
      <c r="N6" s="174"/>
      <c r="O6" s="174"/>
      <c r="P6" s="195" t="s">
        <v>13</v>
      </c>
      <c r="Q6" s="197"/>
      <c r="R6" s="197"/>
      <c r="S6" s="197"/>
    </row>
    <row r="7" spans="1:20" ht="21" x14ac:dyDescent="0.7">
      <c r="B7" s="10"/>
      <c r="C7" s="191" t="s">
        <v>15</v>
      </c>
      <c r="D7" s="191"/>
      <c r="E7" s="191"/>
      <c r="F7" s="176"/>
      <c r="G7" s="177"/>
      <c r="H7" s="175" t="s">
        <v>16</v>
      </c>
      <c r="I7" s="175"/>
      <c r="J7" s="175"/>
      <c r="K7" s="175"/>
      <c r="L7" s="199"/>
      <c r="M7" s="200"/>
      <c r="N7" s="200"/>
      <c r="O7" s="201"/>
      <c r="P7" s="196"/>
      <c r="Q7" s="198"/>
      <c r="R7" s="198"/>
      <c r="S7" s="198"/>
    </row>
    <row r="8" spans="1:20" ht="25.5" customHeight="1" x14ac:dyDescent="0.55000000000000004">
      <c r="B8" s="10"/>
      <c r="C8" s="192" t="s">
        <v>2</v>
      </c>
      <c r="D8" s="193"/>
      <c r="E8" s="193"/>
      <c r="F8" s="193"/>
      <c r="G8" s="193"/>
      <c r="H8" s="193"/>
      <c r="I8" s="193"/>
      <c r="J8" s="193"/>
      <c r="K8" s="193"/>
      <c r="L8" s="193"/>
      <c r="M8" s="193"/>
      <c r="N8" s="193"/>
      <c r="O8" s="193"/>
      <c r="P8" s="193"/>
      <c r="Q8" s="193"/>
      <c r="R8" s="193"/>
      <c r="S8" s="194"/>
    </row>
    <row r="9" spans="1:20" ht="21" x14ac:dyDescent="0.7">
      <c r="B9" s="10"/>
      <c r="C9" s="34">
        <v>1</v>
      </c>
      <c r="D9" s="187" t="s">
        <v>11</v>
      </c>
      <c r="E9" s="188"/>
      <c r="F9" s="188"/>
      <c r="G9" s="188"/>
      <c r="H9" s="188"/>
      <c r="I9" s="188"/>
      <c r="J9" s="188"/>
      <c r="K9" s="188"/>
      <c r="L9" s="188"/>
      <c r="M9" s="188"/>
      <c r="N9" s="30"/>
      <c r="O9" s="30"/>
      <c r="P9" s="202"/>
      <c r="Q9" s="202"/>
      <c r="R9" s="202"/>
      <c r="S9" s="203"/>
    </row>
    <row r="10" spans="1:20" ht="28.5" customHeight="1" x14ac:dyDescent="0.55000000000000004">
      <c r="B10" s="10"/>
      <c r="C10" s="7"/>
      <c r="D10" s="233" t="s">
        <v>5</v>
      </c>
      <c r="E10" s="234"/>
      <c r="F10" s="24" t="s">
        <v>9</v>
      </c>
      <c r="G10" s="213"/>
      <c r="H10" s="227" t="s">
        <v>0</v>
      </c>
      <c r="I10" s="227"/>
      <c r="J10" s="209" t="s">
        <v>6</v>
      </c>
      <c r="K10" s="210"/>
      <c r="L10" s="210"/>
      <c r="M10" s="211"/>
      <c r="N10" s="212"/>
      <c r="O10" s="246" t="s">
        <v>21</v>
      </c>
      <c r="P10" s="259" t="s">
        <v>20</v>
      </c>
      <c r="Q10" s="215" t="s">
        <v>1</v>
      </c>
      <c r="R10" s="216"/>
      <c r="S10" s="217"/>
    </row>
    <row r="11" spans="1:20" ht="28.5" customHeight="1" x14ac:dyDescent="0.55000000000000004">
      <c r="B11" s="10"/>
      <c r="C11" s="7"/>
      <c r="D11" s="244"/>
      <c r="E11" s="245"/>
      <c r="F11" s="39" t="s">
        <v>4</v>
      </c>
      <c r="G11" s="214"/>
      <c r="H11" s="25" t="s">
        <v>44</v>
      </c>
      <c r="I11" s="26" t="s">
        <v>45</v>
      </c>
      <c r="J11" s="26" t="s">
        <v>17</v>
      </c>
      <c r="K11" s="24" t="s">
        <v>18</v>
      </c>
      <c r="L11" s="60" t="s">
        <v>19</v>
      </c>
      <c r="M11" s="66"/>
      <c r="N11" s="67"/>
      <c r="O11" s="247"/>
      <c r="P11" s="260"/>
      <c r="Q11" s="218"/>
      <c r="R11" s="219"/>
      <c r="S11" s="220"/>
    </row>
    <row r="12" spans="1:20" ht="28.5" customHeight="1" x14ac:dyDescent="0.55000000000000004">
      <c r="B12" s="10"/>
      <c r="C12" s="7"/>
      <c r="D12" s="81"/>
      <c r="E12" s="82"/>
      <c r="F12" s="76" t="s">
        <v>50</v>
      </c>
      <c r="G12" s="224" t="s">
        <v>43</v>
      </c>
      <c r="H12" s="256">
        <v>20</v>
      </c>
      <c r="I12" s="256">
        <v>30</v>
      </c>
      <c r="J12" s="20"/>
      <c r="K12" s="20"/>
      <c r="L12" s="62"/>
      <c r="M12" s="64"/>
      <c r="N12" s="65"/>
      <c r="O12" s="59">
        <f>COUNTIF(H12:N12,"&gt;=10000")</f>
        <v>0</v>
      </c>
      <c r="P12" s="19">
        <f>SUMIF(J12:N12,"&gt;=10000")</f>
        <v>0</v>
      </c>
      <c r="Q12" s="204"/>
      <c r="R12" s="205"/>
      <c r="S12" s="206"/>
      <c r="T12" s="6"/>
    </row>
    <row r="13" spans="1:20" ht="28.5" customHeight="1" x14ac:dyDescent="0.55000000000000004">
      <c r="A13" s="1" t="s">
        <v>27</v>
      </c>
      <c r="B13" s="10"/>
      <c r="C13" s="7"/>
      <c r="D13" s="161" t="s">
        <v>8</v>
      </c>
      <c r="E13" s="162"/>
      <c r="F13" s="76" t="s">
        <v>49</v>
      </c>
      <c r="G13" s="225"/>
      <c r="H13" s="257"/>
      <c r="I13" s="257"/>
      <c r="J13" s="20"/>
      <c r="K13" s="20"/>
      <c r="L13" s="62"/>
      <c r="M13" s="64"/>
      <c r="N13" s="65"/>
      <c r="O13" s="59">
        <f>COUNTIF(J13:N13,"&gt;=10000")</f>
        <v>0</v>
      </c>
      <c r="P13" s="19">
        <f>SUMIF(J13:N13,"&gt;=10000")</f>
        <v>0</v>
      </c>
      <c r="Q13" s="221"/>
      <c r="R13" s="222"/>
      <c r="S13" s="223"/>
    </row>
    <row r="14" spans="1:20" ht="28.5" customHeight="1" x14ac:dyDescent="0.55000000000000004">
      <c r="B14" s="10"/>
      <c r="C14" s="7"/>
      <c r="D14" s="161"/>
      <c r="E14" s="162"/>
      <c r="F14" s="76" t="s">
        <v>48</v>
      </c>
      <c r="G14" s="226"/>
      <c r="H14" s="258"/>
      <c r="I14" s="258"/>
      <c r="J14" s="20"/>
      <c r="K14" s="20"/>
      <c r="L14" s="62"/>
      <c r="M14" s="64"/>
      <c r="N14" s="65"/>
      <c r="O14" s="59">
        <f>COUNTIF(J14:N14,"&gt;=10000")</f>
        <v>0</v>
      </c>
      <c r="P14" s="19">
        <f>SUMIF(J14:N14,"&gt;=10000")</f>
        <v>0</v>
      </c>
      <c r="Q14" s="204"/>
      <c r="R14" s="205"/>
      <c r="S14" s="206"/>
    </row>
    <row r="15" spans="1:20" ht="28.5" customHeight="1" x14ac:dyDescent="0.55000000000000004">
      <c r="B15" s="10"/>
      <c r="C15" s="7"/>
      <c r="D15" s="163" t="s">
        <v>59</v>
      </c>
      <c r="E15" s="164"/>
      <c r="F15" s="77" t="s">
        <v>41</v>
      </c>
      <c r="G15" s="21"/>
      <c r="H15" s="37" t="s">
        <v>14</v>
      </c>
      <c r="I15" s="37" t="s">
        <v>57</v>
      </c>
      <c r="J15" s="48"/>
      <c r="K15" s="20"/>
      <c r="L15" s="62"/>
      <c r="M15" s="64"/>
      <c r="N15" s="65"/>
      <c r="O15" s="59">
        <f>COUNTIF(J15:N15,"&gt;=10000")</f>
        <v>0</v>
      </c>
      <c r="P15" s="48">
        <f>SUM(J15:N15)</f>
        <v>0</v>
      </c>
      <c r="Q15" s="204"/>
      <c r="R15" s="205"/>
      <c r="S15" s="206"/>
    </row>
    <row r="16" spans="1:20" ht="28.5" customHeight="1" x14ac:dyDescent="0.55000000000000004">
      <c r="B16" s="10"/>
      <c r="C16" s="7"/>
      <c r="D16" s="165"/>
      <c r="E16" s="166"/>
      <c r="F16" s="78" t="s">
        <v>34</v>
      </c>
      <c r="G16" s="21"/>
      <c r="H16" s="37" t="s">
        <v>36</v>
      </c>
      <c r="I16" s="37" t="s">
        <v>35</v>
      </c>
      <c r="J16" s="52"/>
      <c r="K16" s="20"/>
      <c r="L16" s="62"/>
      <c r="M16" s="64"/>
      <c r="N16" s="65"/>
      <c r="O16" s="59">
        <f>COUNTIF(J16:N16,"&gt;=10000")</f>
        <v>0</v>
      </c>
      <c r="P16" s="52">
        <f>SUM(J16:N16)</f>
        <v>0</v>
      </c>
      <c r="Q16" s="204"/>
      <c r="R16" s="205"/>
      <c r="S16" s="206"/>
    </row>
    <row r="17" spans="2:20" ht="28.5" customHeight="1" x14ac:dyDescent="0.55000000000000004">
      <c r="B17" s="10"/>
      <c r="C17" s="7"/>
      <c r="D17" s="83"/>
      <c r="E17" s="84"/>
      <c r="F17" s="79" t="s">
        <v>40</v>
      </c>
      <c r="G17" s="21"/>
      <c r="H17" s="37"/>
      <c r="I17" s="37"/>
      <c r="J17" s="49"/>
      <c r="K17" s="20"/>
      <c r="L17" s="62"/>
      <c r="M17" s="68"/>
      <c r="N17" s="69"/>
      <c r="O17" s="59"/>
      <c r="P17" s="49"/>
      <c r="Q17" s="204"/>
      <c r="R17" s="205"/>
      <c r="S17" s="206"/>
    </row>
    <row r="18" spans="2:20" ht="28.5" customHeight="1" x14ac:dyDescent="0.55000000000000004">
      <c r="B18" s="10"/>
      <c r="C18" s="7"/>
      <c r="D18" s="80"/>
      <c r="E18" s="63"/>
      <c r="F18" s="41"/>
      <c r="G18" s="41"/>
      <c r="H18" s="41"/>
      <c r="I18" s="41"/>
      <c r="J18" s="41"/>
      <c r="K18" s="41"/>
      <c r="L18" s="41"/>
      <c r="M18" s="63"/>
      <c r="N18" s="63"/>
      <c r="O18" s="43">
        <f>SUM(O12:O14)</f>
        <v>0</v>
      </c>
      <c r="P18" s="45">
        <f>SUM(P12:P14)</f>
        <v>0</v>
      </c>
      <c r="Q18" s="41"/>
      <c r="R18" s="41"/>
      <c r="S18" s="42"/>
    </row>
    <row r="19" spans="2:20" s="4" customFormat="1" ht="33" customHeight="1" x14ac:dyDescent="0.35">
      <c r="B19" s="16"/>
      <c r="C19" s="18"/>
      <c r="D19" s="253" t="s">
        <v>7</v>
      </c>
      <c r="E19" s="254"/>
      <c r="F19" s="255"/>
      <c r="G19" s="248" t="s">
        <v>28</v>
      </c>
      <c r="H19" s="249"/>
      <c r="I19" s="44" t="str">
        <f>IF(AND(O18&gt;=2,P18&gt;=30000),"30",IF(AND(O18&gt;=2,P18&gt;=10000),"20",IF(O18&lt;2,"0","20")))</f>
        <v>0</v>
      </c>
      <c r="J19" s="248" t="s">
        <v>29</v>
      </c>
      <c r="K19" s="249"/>
      <c r="L19" s="44" t="str">
        <f>IF(AND(O18&gt;=1,P18&gt;=30000),"10",IF(AND(O18&gt;=1,P18&gt;=10000),"5",IF(O18&lt;1,"0","5")))</f>
        <v>0</v>
      </c>
      <c r="M19" s="46" t="s">
        <v>30</v>
      </c>
      <c r="N19" s="250">
        <f>L19+I19</f>
        <v>0</v>
      </c>
      <c r="O19" s="251"/>
      <c r="P19" s="252"/>
      <c r="Q19" s="230" t="str">
        <f>IF(I19="0","لم تنطبق الشروط حيث ان عدد المشاريع اقل من 3","")</f>
        <v>لم تنطبق الشروط حيث ان عدد المشاريع اقل من 3</v>
      </c>
      <c r="R19" s="230"/>
      <c r="S19" s="230"/>
    </row>
    <row r="20" spans="2:20" ht="21" x14ac:dyDescent="0.7">
      <c r="B20" s="10"/>
      <c r="C20" s="29">
        <v>2</v>
      </c>
      <c r="D20" s="242" t="s">
        <v>10</v>
      </c>
      <c r="E20" s="243"/>
      <c r="F20" s="243"/>
      <c r="G20" s="243"/>
      <c r="H20" s="243"/>
      <c r="I20" s="243"/>
      <c r="J20" s="243"/>
      <c r="K20" s="243"/>
      <c r="L20" s="243"/>
      <c r="M20" s="243"/>
      <c r="N20" s="27"/>
      <c r="O20" s="27"/>
      <c r="P20" s="28"/>
      <c r="Q20" s="28"/>
      <c r="R20" s="28"/>
      <c r="S20" s="28"/>
      <c r="T20" s="8"/>
    </row>
    <row r="21" spans="2:20" ht="28.5" customHeight="1" x14ac:dyDescent="0.55000000000000004">
      <c r="B21" s="10"/>
      <c r="C21" s="7"/>
      <c r="D21" s="233" t="s">
        <v>5</v>
      </c>
      <c r="E21" s="234"/>
      <c r="F21" s="24" t="s">
        <v>9</v>
      </c>
      <c r="G21" s="241"/>
      <c r="H21" s="227" t="s">
        <v>0</v>
      </c>
      <c r="I21" s="227"/>
      <c r="J21" s="237" t="s">
        <v>6</v>
      </c>
      <c r="K21" s="238"/>
      <c r="L21" s="238"/>
      <c r="M21" s="239"/>
      <c r="N21" s="239"/>
      <c r="O21" s="240"/>
      <c r="P21" s="228" t="s">
        <v>21</v>
      </c>
      <c r="Q21" s="227" t="s">
        <v>20</v>
      </c>
      <c r="R21" s="215"/>
      <c r="S21" s="217"/>
    </row>
    <row r="22" spans="2:20" ht="28.5" customHeight="1" x14ac:dyDescent="0.55000000000000004">
      <c r="B22" s="10"/>
      <c r="C22" s="7"/>
      <c r="D22" s="235"/>
      <c r="E22" s="236"/>
      <c r="F22" s="39" t="s">
        <v>37</v>
      </c>
      <c r="G22" s="241"/>
      <c r="H22" s="25" t="s">
        <v>46</v>
      </c>
      <c r="I22" s="26" t="s">
        <v>47</v>
      </c>
      <c r="J22" s="26" t="s">
        <v>17</v>
      </c>
      <c r="K22" s="24" t="s">
        <v>18</v>
      </c>
      <c r="L22" s="60" t="s">
        <v>19</v>
      </c>
      <c r="M22" s="66"/>
      <c r="N22" s="71"/>
      <c r="O22" s="67"/>
      <c r="P22" s="229"/>
      <c r="Q22" s="227"/>
      <c r="R22" s="218"/>
      <c r="S22" s="220"/>
    </row>
    <row r="23" spans="2:20" ht="28.5" customHeight="1" x14ac:dyDescent="0.55000000000000004">
      <c r="B23" s="10"/>
      <c r="C23" s="7"/>
      <c r="D23" s="86"/>
      <c r="E23" s="85"/>
      <c r="F23" s="61" t="s">
        <v>51</v>
      </c>
      <c r="G23" s="207"/>
      <c r="H23" s="208"/>
      <c r="I23" s="208"/>
      <c r="J23" s="52"/>
      <c r="K23" s="52"/>
      <c r="L23" s="58"/>
      <c r="M23" s="75"/>
      <c r="N23" s="70"/>
      <c r="O23" s="73"/>
      <c r="P23" s="59">
        <f>COUNTIF(J23:L23,"&gt;=15000")</f>
        <v>0</v>
      </c>
      <c r="Q23" s="22">
        <f>SUMIF(J23:O23,"&gt;=15000")</f>
        <v>0</v>
      </c>
      <c r="R23" s="232"/>
      <c r="S23" s="232"/>
    </row>
    <row r="24" spans="2:20" ht="28.5" customHeight="1" x14ac:dyDescent="0.55000000000000004">
      <c r="B24" s="10"/>
      <c r="C24" s="7"/>
      <c r="D24" s="161" t="s">
        <v>8</v>
      </c>
      <c r="E24" s="162"/>
      <c r="F24" s="61" t="s">
        <v>52</v>
      </c>
      <c r="G24" s="207"/>
      <c r="H24" s="208"/>
      <c r="I24" s="208"/>
      <c r="J24" s="52"/>
      <c r="K24" s="52"/>
      <c r="L24" s="58"/>
      <c r="M24" s="75"/>
      <c r="N24" s="70"/>
      <c r="O24" s="73"/>
      <c r="P24" s="59">
        <f>COUNTIF(J24:L24,"&gt;=20000")</f>
        <v>0</v>
      </c>
      <c r="Q24" s="22">
        <f>SUMIF(J24:L24,"&gt;=20000")</f>
        <v>0</v>
      </c>
      <c r="R24" s="231"/>
      <c r="S24" s="231"/>
    </row>
    <row r="25" spans="2:20" ht="28.5" customHeight="1" x14ac:dyDescent="0.55000000000000004">
      <c r="B25" s="10"/>
      <c r="C25" s="7"/>
      <c r="D25" s="167"/>
      <c r="E25" s="168"/>
      <c r="F25" s="61" t="s">
        <v>53</v>
      </c>
      <c r="G25" s="207"/>
      <c r="H25" s="208"/>
      <c r="I25" s="208"/>
      <c r="J25" s="52"/>
      <c r="K25" s="52"/>
      <c r="L25" s="58"/>
      <c r="M25" s="75"/>
      <c r="N25" s="70"/>
      <c r="O25" s="73"/>
      <c r="P25" s="59">
        <f>COUNTIF(J25:O25,"&gt;=15000")</f>
        <v>0</v>
      </c>
      <c r="Q25" s="22">
        <f>SUMIF(J25:O25,"&gt;=15000")</f>
        <v>0</v>
      </c>
      <c r="R25" s="232"/>
      <c r="S25" s="232"/>
    </row>
    <row r="26" spans="2:20" ht="28.5" customHeight="1" x14ac:dyDescent="0.55000000000000004">
      <c r="B26" s="10"/>
      <c r="C26" s="7"/>
      <c r="D26" s="169" t="s">
        <v>59</v>
      </c>
      <c r="E26" s="170"/>
      <c r="F26" s="23" t="s">
        <v>42</v>
      </c>
      <c r="G26" s="21"/>
      <c r="H26" s="37" t="s">
        <v>124</v>
      </c>
      <c r="I26" s="37" t="s">
        <v>125</v>
      </c>
      <c r="J26" s="49"/>
      <c r="K26" s="49"/>
      <c r="L26" s="58"/>
      <c r="M26" s="75"/>
      <c r="N26" s="70"/>
      <c r="O26" s="65"/>
      <c r="P26" s="59">
        <f>COUNTIF(J26:O26,"&gt;=10000")</f>
        <v>0</v>
      </c>
      <c r="Q26" s="50">
        <f>SUMIF(J26:O26,"&gt;=60000")</f>
        <v>0</v>
      </c>
      <c r="R26" s="267"/>
      <c r="S26" s="268"/>
    </row>
    <row r="27" spans="2:20" ht="28.5" customHeight="1" x14ac:dyDescent="0.55000000000000004">
      <c r="B27" s="10"/>
      <c r="C27" s="7"/>
      <c r="D27" s="171"/>
      <c r="E27" s="172"/>
      <c r="F27" s="57" t="s">
        <v>33</v>
      </c>
      <c r="G27" s="21"/>
      <c r="H27" s="37" t="s">
        <v>36</v>
      </c>
      <c r="I27" s="37" t="s">
        <v>35</v>
      </c>
      <c r="J27" s="52"/>
      <c r="K27" s="20"/>
      <c r="L27" s="62"/>
      <c r="M27" s="68"/>
      <c r="N27" s="72"/>
      <c r="O27" s="74"/>
      <c r="P27" s="59">
        <f>SUM(J27:N27)</f>
        <v>0</v>
      </c>
      <c r="Q27" s="51">
        <v>0</v>
      </c>
      <c r="R27" s="232"/>
      <c r="S27" s="232"/>
    </row>
    <row r="28" spans="2:20" ht="18.75" customHeight="1" x14ac:dyDescent="0.55000000000000004">
      <c r="B28" s="10"/>
      <c r="C28" s="7"/>
      <c r="D28" s="40"/>
      <c r="E28" s="41"/>
      <c r="F28" s="41"/>
      <c r="G28" s="41"/>
      <c r="H28" s="41"/>
      <c r="I28" s="41"/>
      <c r="J28" s="41"/>
      <c r="K28" s="41"/>
      <c r="L28" s="41"/>
      <c r="M28" s="63"/>
      <c r="N28" s="63"/>
      <c r="O28" s="63"/>
      <c r="P28" s="45">
        <f>SUM(P23:P25)</f>
        <v>0</v>
      </c>
      <c r="Q28" s="43">
        <f>SUM(Q23:Q25)</f>
        <v>0</v>
      </c>
      <c r="R28" s="41"/>
      <c r="S28" s="42"/>
    </row>
    <row r="29" spans="2:20" s="4" customFormat="1" ht="33" customHeight="1" x14ac:dyDescent="0.35">
      <c r="B29" s="16"/>
      <c r="C29" s="18"/>
      <c r="D29" s="253" t="s">
        <v>7</v>
      </c>
      <c r="E29" s="254"/>
      <c r="F29" s="255"/>
      <c r="G29" s="274" t="s">
        <v>31</v>
      </c>
      <c r="H29" s="275"/>
      <c r="I29" s="44" t="str">
        <f>IF(AND(P28&gt;=3,Q28&gt;=50000),"50",IF(AND(P28&gt;=3,Q28&gt;=10000),"40",IF(P28&lt;3,"0","0")))</f>
        <v>0</v>
      </c>
      <c r="J29" s="248" t="s">
        <v>32</v>
      </c>
      <c r="K29" s="249"/>
      <c r="L29" s="44" t="str">
        <f>IF(AND(P28&gt;=1,Q28&gt;=50000),"10",IF(AND(P28&gt;=1,Q28&gt;=10000),"5",IF(P28&lt;1,"0","5")))</f>
        <v>0</v>
      </c>
      <c r="M29" s="46" t="s">
        <v>30</v>
      </c>
      <c r="N29" s="250">
        <f>L29+I29</f>
        <v>0</v>
      </c>
      <c r="O29" s="251"/>
      <c r="P29" s="252"/>
      <c r="Q29" s="230"/>
      <c r="R29" s="230"/>
      <c r="S29" s="230"/>
    </row>
    <row r="30" spans="2:20" ht="21" x14ac:dyDescent="0.7">
      <c r="B30" s="10"/>
      <c r="C30" s="29">
        <v>3</v>
      </c>
      <c r="D30" s="159" t="s">
        <v>3</v>
      </c>
      <c r="E30" s="160"/>
      <c r="F30" s="160"/>
      <c r="G30" s="160"/>
      <c r="H30" s="160"/>
      <c r="I30" s="160"/>
      <c r="J30" s="160"/>
      <c r="K30" s="160"/>
      <c r="L30" s="160"/>
      <c r="M30" s="160"/>
      <c r="N30" s="30"/>
      <c r="O30" s="30"/>
      <c r="P30" s="31"/>
      <c r="Q30" s="31"/>
      <c r="R30" s="31"/>
      <c r="S30" s="31"/>
    </row>
    <row r="31" spans="2:20" ht="28.5" customHeight="1" x14ac:dyDescent="0.55000000000000004">
      <c r="B31" s="10"/>
      <c r="C31" s="7"/>
      <c r="D31" s="282" t="s">
        <v>22</v>
      </c>
      <c r="E31" s="283"/>
      <c r="F31" s="284"/>
      <c r="G31" s="227" t="s">
        <v>23</v>
      </c>
      <c r="H31" s="227"/>
      <c r="I31" s="227"/>
      <c r="J31" s="261" t="s">
        <v>0</v>
      </c>
      <c r="K31" s="261"/>
      <c r="L31" s="261"/>
      <c r="M31" s="261"/>
      <c r="N31" s="269" t="s">
        <v>25</v>
      </c>
      <c r="O31" s="270"/>
      <c r="P31" s="32" t="s">
        <v>26</v>
      </c>
      <c r="Q31" s="32" t="s">
        <v>24</v>
      </c>
      <c r="R31" s="269" t="s">
        <v>1</v>
      </c>
      <c r="S31" s="270"/>
    </row>
    <row r="32" spans="2:20" ht="28.5" customHeight="1" x14ac:dyDescent="0.55000000000000004">
      <c r="B32" s="10"/>
      <c r="C32" s="7"/>
      <c r="D32" s="276" t="s">
        <v>62</v>
      </c>
      <c r="E32" s="277"/>
      <c r="F32" s="278"/>
      <c r="G32" s="263" t="s">
        <v>123</v>
      </c>
      <c r="H32" s="263"/>
      <c r="I32" s="263"/>
      <c r="J32" s="262" t="s">
        <v>126</v>
      </c>
      <c r="K32" s="263"/>
      <c r="L32" s="262" t="s">
        <v>127</v>
      </c>
      <c r="M32" s="263"/>
      <c r="N32" s="271"/>
      <c r="O32" s="272"/>
      <c r="P32" s="22">
        <v>0</v>
      </c>
      <c r="Q32" s="38"/>
      <c r="R32" s="273"/>
      <c r="S32" s="273"/>
    </row>
    <row r="33" spans="2:20" ht="28.5" customHeight="1" x14ac:dyDescent="0.55000000000000004">
      <c r="B33" s="10"/>
      <c r="C33" s="7"/>
      <c r="D33" s="264" t="s">
        <v>38</v>
      </c>
      <c r="E33" s="265"/>
      <c r="F33" s="266"/>
      <c r="G33" s="263"/>
      <c r="H33" s="263"/>
      <c r="I33" s="263"/>
      <c r="J33" s="262"/>
      <c r="K33" s="263"/>
      <c r="L33" s="262"/>
      <c r="M33" s="263"/>
      <c r="N33" s="271"/>
      <c r="O33" s="272"/>
      <c r="P33" s="33">
        <v>0</v>
      </c>
      <c r="Q33" s="38"/>
      <c r="R33" s="273"/>
      <c r="S33" s="273"/>
    </row>
    <row r="34" spans="2:20" ht="28.5" customHeight="1" x14ac:dyDescent="0.55000000000000004">
      <c r="B34" s="10"/>
      <c r="C34" s="7"/>
      <c r="D34" s="264" t="s">
        <v>54</v>
      </c>
      <c r="E34" s="265"/>
      <c r="F34" s="266"/>
      <c r="G34" s="263"/>
      <c r="H34" s="263"/>
      <c r="I34" s="263"/>
      <c r="J34" s="262"/>
      <c r="K34" s="263"/>
      <c r="L34" s="262"/>
      <c r="M34" s="263"/>
      <c r="N34" s="271"/>
      <c r="O34" s="272"/>
      <c r="P34" s="56">
        <v>0</v>
      </c>
      <c r="Q34" s="55"/>
      <c r="R34" s="273"/>
      <c r="S34" s="273"/>
    </row>
    <row r="35" spans="2:20" ht="33" customHeight="1" x14ac:dyDescent="0.55000000000000004">
      <c r="B35" s="10"/>
      <c r="C35" s="7"/>
      <c r="D35" s="253" t="s">
        <v>7</v>
      </c>
      <c r="E35" s="254"/>
      <c r="F35" s="255"/>
      <c r="G35" s="279"/>
      <c r="H35" s="280"/>
      <c r="I35" s="280"/>
      <c r="J35" s="280"/>
      <c r="K35" s="280"/>
      <c r="L35" s="280"/>
      <c r="M35" s="280"/>
      <c r="N35" s="280"/>
      <c r="O35" s="281"/>
      <c r="P35" s="47">
        <f>P32+P33+P34</f>
        <v>0</v>
      </c>
      <c r="Q35" s="35"/>
      <c r="R35" s="35"/>
      <c r="S35" s="36"/>
    </row>
    <row r="36" spans="2:20" ht="21" x14ac:dyDescent="0.7">
      <c r="B36" s="10"/>
      <c r="C36" s="29">
        <v>4</v>
      </c>
      <c r="D36" s="159" t="s">
        <v>39</v>
      </c>
      <c r="E36" s="160"/>
      <c r="F36" s="160"/>
      <c r="G36" s="160"/>
      <c r="H36" s="160"/>
      <c r="I36" s="160"/>
      <c r="J36" s="160"/>
      <c r="K36" s="160"/>
      <c r="L36" s="160"/>
      <c r="M36" s="160"/>
      <c r="N36" s="27"/>
      <c r="O36" s="27"/>
      <c r="P36" s="28"/>
      <c r="Q36" s="28"/>
      <c r="R36" s="28"/>
      <c r="S36" s="28"/>
      <c r="T36" s="8"/>
    </row>
    <row r="37" spans="2:20" ht="28.5" customHeight="1" x14ac:dyDescent="0.55000000000000004">
      <c r="B37"/>
      <c r="C37" s="7"/>
      <c r="D37" s="282" t="s">
        <v>22</v>
      </c>
      <c r="E37" s="283"/>
      <c r="F37" s="284"/>
      <c r="G37" s="227"/>
      <c r="H37" s="227"/>
      <c r="I37" s="227"/>
      <c r="J37" s="261"/>
      <c r="K37" s="261"/>
      <c r="L37" s="261"/>
      <c r="M37" s="261"/>
      <c r="N37" s="269"/>
      <c r="O37" s="270"/>
      <c r="P37" s="54" t="s">
        <v>26</v>
      </c>
      <c r="Q37" s="54" t="s">
        <v>24</v>
      </c>
      <c r="R37" s="269" t="s">
        <v>1</v>
      </c>
      <c r="S37" s="270"/>
      <c r="T37"/>
    </row>
    <row r="38" spans="2:20" ht="28.5" customHeight="1" x14ac:dyDescent="0.55000000000000004">
      <c r="B38"/>
      <c r="C38" s="7"/>
      <c r="D38" s="156" t="s">
        <v>56</v>
      </c>
      <c r="E38" s="157"/>
      <c r="F38" s="158"/>
      <c r="G38" s="263"/>
      <c r="H38" s="263"/>
      <c r="I38" s="263"/>
      <c r="J38" s="262"/>
      <c r="K38" s="263"/>
      <c r="L38" s="262"/>
      <c r="M38" s="263"/>
      <c r="N38" s="271"/>
      <c r="O38" s="272"/>
      <c r="P38" s="51" t="str">
        <f>IF(AND(N38&gt;=300000000),"40",IF(N38&gt;=200000000,"30","0"))</f>
        <v>0</v>
      </c>
      <c r="Q38" s="53"/>
      <c r="R38" s="273"/>
      <c r="S38" s="273"/>
      <c r="T38"/>
    </row>
    <row r="39" spans="2:20" ht="28.5" customHeight="1" x14ac:dyDescent="0.55000000000000004">
      <c r="B39"/>
      <c r="C39" s="7"/>
      <c r="D39" s="156" t="s">
        <v>55</v>
      </c>
      <c r="E39" s="157"/>
      <c r="F39" s="158"/>
      <c r="G39" s="290"/>
      <c r="H39" s="291"/>
      <c r="I39" s="289"/>
      <c r="J39" s="262"/>
      <c r="K39" s="263"/>
      <c r="L39" s="262"/>
      <c r="M39" s="263"/>
      <c r="N39" s="271"/>
      <c r="O39" s="272"/>
      <c r="P39" s="56">
        <v>0</v>
      </c>
      <c r="Q39" s="55"/>
      <c r="R39" s="292"/>
      <c r="S39" s="293"/>
      <c r="T39"/>
    </row>
    <row r="40" spans="2:20" ht="28.5" customHeight="1" x14ac:dyDescent="0.55000000000000004">
      <c r="B40" s="10"/>
      <c r="C40" s="7"/>
      <c r="D40" s="285" t="s">
        <v>60</v>
      </c>
      <c r="E40" s="286"/>
      <c r="F40" s="287"/>
      <c r="G40" s="263"/>
      <c r="H40" s="263"/>
      <c r="I40" s="263"/>
      <c r="J40" s="288" t="s">
        <v>128</v>
      </c>
      <c r="K40" s="289"/>
      <c r="L40" s="262" t="s">
        <v>129</v>
      </c>
      <c r="M40" s="263"/>
      <c r="N40" s="271"/>
      <c r="O40" s="272"/>
      <c r="P40" s="56">
        <v>0</v>
      </c>
      <c r="Q40" s="55"/>
      <c r="R40" s="273"/>
      <c r="S40" s="273"/>
    </row>
    <row r="41" spans="2:20" ht="28.5" customHeight="1" x14ac:dyDescent="0.55000000000000004">
      <c r="C41" s="7"/>
      <c r="D41" s="253" t="s">
        <v>7</v>
      </c>
      <c r="E41" s="254"/>
      <c r="F41" s="255"/>
      <c r="G41" s="279"/>
      <c r="H41" s="280"/>
      <c r="I41" s="280"/>
      <c r="J41" s="280"/>
      <c r="K41" s="280"/>
      <c r="L41" s="280"/>
      <c r="M41" s="280"/>
      <c r="N41" s="280"/>
      <c r="O41" s="281"/>
      <c r="P41" s="47">
        <f>P38+P39+P40</f>
        <v>0</v>
      </c>
      <c r="Q41" s="35"/>
      <c r="R41" s="35"/>
      <c r="S41" s="36"/>
    </row>
  </sheetData>
  <dataConsolidate link="1"/>
  <mergeCells count="115">
    <mergeCell ref="D41:F41"/>
    <mergeCell ref="G41:O41"/>
    <mergeCell ref="D40:F40"/>
    <mergeCell ref="G40:I40"/>
    <mergeCell ref="J40:K40"/>
    <mergeCell ref="L40:M40"/>
    <mergeCell ref="N40:O40"/>
    <mergeCell ref="R40:S40"/>
    <mergeCell ref="D34:F34"/>
    <mergeCell ref="G34:I34"/>
    <mergeCell ref="J34:K34"/>
    <mergeCell ref="L34:M34"/>
    <mergeCell ref="N34:O34"/>
    <mergeCell ref="R34:S34"/>
    <mergeCell ref="D39:F39"/>
    <mergeCell ref="G39:I39"/>
    <mergeCell ref="J39:K39"/>
    <mergeCell ref="L39:M39"/>
    <mergeCell ref="N39:O39"/>
    <mergeCell ref="R39:S39"/>
    <mergeCell ref="D37:F37"/>
    <mergeCell ref="G37:I37"/>
    <mergeCell ref="J37:M37"/>
    <mergeCell ref="N37:O37"/>
    <mergeCell ref="R26:S26"/>
    <mergeCell ref="R37:S37"/>
    <mergeCell ref="G38:I38"/>
    <mergeCell ref="J38:K38"/>
    <mergeCell ref="L38:M38"/>
    <mergeCell ref="N38:O38"/>
    <mergeCell ref="R38:S38"/>
    <mergeCell ref="D30:M30"/>
    <mergeCell ref="D29:F29"/>
    <mergeCell ref="G29:H29"/>
    <mergeCell ref="J29:K29"/>
    <mergeCell ref="N29:P29"/>
    <mergeCell ref="Q29:S29"/>
    <mergeCell ref="R27:S27"/>
    <mergeCell ref="D35:F35"/>
    <mergeCell ref="D32:F32"/>
    <mergeCell ref="R32:S32"/>
    <mergeCell ref="R33:S33"/>
    <mergeCell ref="N32:O32"/>
    <mergeCell ref="N33:O33"/>
    <mergeCell ref="G35:O35"/>
    <mergeCell ref="D31:F31"/>
    <mergeCell ref="R31:S31"/>
    <mergeCell ref="N31:O31"/>
    <mergeCell ref="J31:M31"/>
    <mergeCell ref="J32:K32"/>
    <mergeCell ref="L32:M32"/>
    <mergeCell ref="L33:M33"/>
    <mergeCell ref="D33:F33"/>
    <mergeCell ref="G31:I31"/>
    <mergeCell ref="G32:I32"/>
    <mergeCell ref="G33:I33"/>
    <mergeCell ref="J33:K33"/>
    <mergeCell ref="D21:E22"/>
    <mergeCell ref="J21:O21"/>
    <mergeCell ref="G21:G22"/>
    <mergeCell ref="H21:I21"/>
    <mergeCell ref="D20:M20"/>
    <mergeCell ref="D10:E11"/>
    <mergeCell ref="O10:O11"/>
    <mergeCell ref="J19:K19"/>
    <mergeCell ref="N19:P19"/>
    <mergeCell ref="D19:F19"/>
    <mergeCell ref="G19:H19"/>
    <mergeCell ref="H12:H14"/>
    <mergeCell ref="I12:I14"/>
    <mergeCell ref="H10:I10"/>
    <mergeCell ref="P10:P11"/>
    <mergeCell ref="Q17:S17"/>
    <mergeCell ref="G23:G25"/>
    <mergeCell ref="H23:H25"/>
    <mergeCell ref="I23:I25"/>
    <mergeCell ref="J10:N10"/>
    <mergeCell ref="Q15:S15"/>
    <mergeCell ref="G10:G11"/>
    <mergeCell ref="Q10:S11"/>
    <mergeCell ref="Q12:S12"/>
    <mergeCell ref="Q13:S13"/>
    <mergeCell ref="Q14:S14"/>
    <mergeCell ref="G12:G14"/>
    <mergeCell ref="Q21:Q22"/>
    <mergeCell ref="R21:S22"/>
    <mergeCell ref="P21:P22"/>
    <mergeCell ref="Q19:S19"/>
    <mergeCell ref="R24:S24"/>
    <mergeCell ref="R25:S25"/>
    <mergeCell ref="R23:S23"/>
    <mergeCell ref="D38:F38"/>
    <mergeCell ref="D36:M36"/>
    <mergeCell ref="D13:E14"/>
    <mergeCell ref="D15:E16"/>
    <mergeCell ref="D24:E25"/>
    <mergeCell ref="D26:E27"/>
    <mergeCell ref="P2:Q2"/>
    <mergeCell ref="F6:G6"/>
    <mergeCell ref="H7:K7"/>
    <mergeCell ref="F7:G7"/>
    <mergeCell ref="C3:S3"/>
    <mergeCell ref="C4:S4"/>
    <mergeCell ref="C5:S5"/>
    <mergeCell ref="D9:M9"/>
    <mergeCell ref="H6:K6"/>
    <mergeCell ref="C6:E6"/>
    <mergeCell ref="C7:E7"/>
    <mergeCell ref="C8:S8"/>
    <mergeCell ref="P6:P7"/>
    <mergeCell ref="Q6:S7"/>
    <mergeCell ref="L6:O6"/>
    <mergeCell ref="L7:O7"/>
    <mergeCell ref="P9:S9"/>
    <mergeCell ref="Q16:S16"/>
  </mergeCells>
  <phoneticPr fontId="24" type="noConversion"/>
  <conditionalFormatting sqref="Q39 Q32">
    <cfRule type="expression" dxfId="28" priority="101">
      <formula>$Q$32="ينطبق"</formula>
    </cfRule>
    <cfRule type="expression" dxfId="27" priority="103">
      <formula>$Q$32="لاينطبق"</formula>
    </cfRule>
  </conditionalFormatting>
  <conditionalFormatting sqref="Q29:S29">
    <cfRule type="expression" dxfId="26" priority="95">
      <formula>$Q$29="لم تنطبق الشروط حيث ان عدد المشاريع اقل من 6"</formula>
    </cfRule>
  </conditionalFormatting>
  <conditionalFormatting sqref="Q19:S19">
    <cfRule type="expression" dxfId="25" priority="94">
      <formula>$Q$19="لم تنطبق الشروط حيث ان عدد المشاريع اقل من 5"</formula>
    </cfRule>
  </conditionalFormatting>
  <conditionalFormatting sqref="K15:N15 K17:N17 J12:N14">
    <cfRule type="expression" dxfId="24" priority="79">
      <formula>$L$11&lt;10000</formula>
    </cfRule>
  </conditionalFormatting>
  <conditionalFormatting sqref="Q38">
    <cfRule type="expression" dxfId="23" priority="25">
      <formula>$Q$32="ينطبق"</formula>
    </cfRule>
    <cfRule type="expression" dxfId="22" priority="27">
      <formula>$Q$32="لاينطبق"</formula>
    </cfRule>
  </conditionalFormatting>
  <conditionalFormatting sqref="K27:N27">
    <cfRule type="expression" dxfId="21" priority="5">
      <formula>$L$11&lt;10000</formula>
    </cfRule>
  </conditionalFormatting>
  <conditionalFormatting sqref="K16:N16">
    <cfRule type="expression" dxfId="20" priority="4">
      <formula>$L$11&lt;10000</formula>
    </cfRule>
  </conditionalFormatting>
  <conditionalFormatting sqref="Q40">
    <cfRule type="expression" dxfId="19" priority="2">
      <formula>$Q$32="ينطبق"</formula>
    </cfRule>
    <cfRule type="expression" dxfId="18" priority="3">
      <formula>$Q$32="لاينطبق"</formula>
    </cfRule>
  </conditionalFormatting>
  <conditionalFormatting sqref="Q33:Q34">
    <cfRule type="expression" dxfId="17" priority="104">
      <formula>$Q$33="ينطبق"</formula>
    </cfRule>
    <cfRule type="expression" dxfId="16" priority="105">
      <formula>$Q$33="لاينطبق"</formula>
    </cfRule>
  </conditionalFormatting>
  <conditionalFormatting sqref="D12:E12">
    <cfRule type="expression" dxfId="15" priority="1">
      <formula>$L$11&lt;10000</formula>
    </cfRule>
  </conditionalFormatting>
  <printOptions horizontalCentered="1"/>
  <pageMargins left="0.25" right="0.25" top="0.75" bottom="0.75" header="0.3" footer="0.3"/>
  <pageSetup paperSize="9" scale="74" fitToHeight="0" orientation="landscape" r:id="rId1"/>
  <headerFooter>
    <oddFooter>&amp;L&amp;"-,غامق" سري&amp;C&amp;D&amp;Rصفحة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521FB-36C0-4472-B175-148702717DBB}">
  <sheetPr>
    <pageSetUpPr fitToPage="1"/>
  </sheetPr>
  <dimension ref="A1:U41"/>
  <sheetViews>
    <sheetView tabSelected="1" topLeftCell="D31" zoomScaleNormal="100" workbookViewId="0">
      <selection activeCell="G35" sqref="G35:O35"/>
    </sheetView>
  </sheetViews>
  <sheetFormatPr defaultColWidth="8.81640625" defaultRowHeight="16.5" x14ac:dyDescent="0.55000000000000004"/>
  <cols>
    <col min="1" max="1" width="0.453125" style="98" customWidth="1"/>
    <col min="2" max="2" width="2.7265625" style="98" customWidth="1"/>
    <col min="3" max="3" width="2.7265625" style="98" bestFit="1" customWidth="1"/>
    <col min="4" max="4" width="5.453125" style="98" customWidth="1"/>
    <col min="5" max="5" width="6" style="98" customWidth="1"/>
    <col min="6" max="6" width="50" style="141" customWidth="1"/>
    <col min="7" max="7" width="5.1796875" style="98" customWidth="1"/>
    <col min="8" max="9" width="10.1796875" style="142" customWidth="1"/>
    <col min="10" max="10" width="9" style="142" customWidth="1"/>
    <col min="11" max="12" width="9" style="98" customWidth="1"/>
    <col min="13" max="13" width="9" style="125" customWidth="1"/>
    <col min="14" max="14" width="9" style="98" customWidth="1"/>
    <col min="15" max="15" width="9.453125" style="98" customWidth="1"/>
    <col min="16" max="16" width="15.26953125" style="98" customWidth="1"/>
    <col min="17" max="17" width="11" style="96" customWidth="1"/>
    <col min="18" max="18" width="3.7265625" style="96" customWidth="1"/>
    <col min="19" max="19" width="13" style="143" customWidth="1"/>
    <col min="20" max="20" width="15.7265625" style="98" customWidth="1"/>
    <col min="21" max="21" width="14.7265625" style="1" customWidth="1"/>
    <col min="22" max="16384" width="8.81640625" style="98"/>
  </cols>
  <sheetData>
    <row r="1" spans="1:20" s="98" customFormat="1" ht="22" customHeight="1" x14ac:dyDescent="0.55000000000000004">
      <c r="A1" s="92"/>
      <c r="B1" s="92"/>
      <c r="C1" s="92"/>
      <c r="D1" s="92"/>
      <c r="E1" s="92"/>
      <c r="F1" s="93"/>
      <c r="G1" s="92"/>
      <c r="H1" s="94"/>
      <c r="I1" s="94"/>
      <c r="J1" s="94"/>
      <c r="K1" s="92"/>
      <c r="L1" s="92"/>
      <c r="M1" s="95"/>
      <c r="N1" s="92"/>
      <c r="O1" s="92"/>
      <c r="P1" s="92"/>
      <c r="Q1" s="96"/>
      <c r="R1" s="96"/>
      <c r="S1" s="97"/>
    </row>
    <row r="2" spans="1:20" s="98" customFormat="1" ht="22" customHeight="1" x14ac:dyDescent="0.55000000000000004">
      <c r="A2" s="92"/>
      <c r="B2" s="96"/>
      <c r="C2" s="96"/>
      <c r="D2" s="96"/>
      <c r="E2" s="96"/>
      <c r="F2" s="99"/>
      <c r="G2" s="96"/>
      <c r="H2" s="100"/>
      <c r="I2" s="100"/>
      <c r="J2" s="100"/>
      <c r="K2" s="96"/>
      <c r="L2" s="96"/>
      <c r="M2" s="101"/>
      <c r="N2" s="96"/>
      <c r="O2" s="96"/>
      <c r="P2" s="305"/>
      <c r="Q2" s="305"/>
      <c r="R2" s="96"/>
      <c r="S2" s="97"/>
      <c r="T2" s="102"/>
    </row>
    <row r="3" spans="1:20" s="98" customFormat="1" ht="21.5" customHeight="1" x14ac:dyDescent="0.85">
      <c r="B3" s="96"/>
      <c r="C3" s="306"/>
      <c r="D3" s="307"/>
      <c r="E3" s="307"/>
      <c r="F3" s="307"/>
      <c r="G3" s="307"/>
      <c r="H3" s="307"/>
      <c r="I3" s="307"/>
      <c r="J3" s="307"/>
      <c r="K3" s="307"/>
      <c r="L3" s="307"/>
      <c r="M3" s="307"/>
      <c r="N3" s="307"/>
      <c r="O3" s="307"/>
      <c r="P3" s="307"/>
      <c r="Q3" s="307"/>
      <c r="R3" s="307"/>
      <c r="S3" s="308"/>
      <c r="T3" s="103"/>
    </row>
    <row r="4" spans="1:20" s="98" customFormat="1" ht="21.65" customHeight="1" x14ac:dyDescent="0.55000000000000004">
      <c r="B4" s="96"/>
      <c r="C4" s="309" t="s">
        <v>88</v>
      </c>
      <c r="D4" s="310"/>
      <c r="E4" s="310"/>
      <c r="F4" s="310"/>
      <c r="G4" s="310"/>
      <c r="H4" s="310"/>
      <c r="I4" s="310"/>
      <c r="J4" s="310"/>
      <c r="K4" s="310"/>
      <c r="L4" s="310"/>
      <c r="M4" s="310"/>
      <c r="N4" s="310"/>
      <c r="O4" s="310"/>
      <c r="P4" s="310"/>
      <c r="Q4" s="310"/>
      <c r="R4" s="310"/>
      <c r="S4" s="311"/>
      <c r="T4" s="103"/>
    </row>
    <row r="5" spans="1:20" s="98" customFormat="1" ht="24.65" customHeight="1" x14ac:dyDescent="0.85">
      <c r="B5" s="96"/>
      <c r="C5" s="312" t="s">
        <v>87</v>
      </c>
      <c r="D5" s="313"/>
      <c r="E5" s="313"/>
      <c r="F5" s="313"/>
      <c r="G5" s="313"/>
      <c r="H5" s="313"/>
      <c r="I5" s="313"/>
      <c r="J5" s="313"/>
      <c r="K5" s="313"/>
      <c r="L5" s="313"/>
      <c r="M5" s="313"/>
      <c r="N5" s="313"/>
      <c r="O5" s="313"/>
      <c r="P5" s="313"/>
      <c r="Q5" s="313"/>
      <c r="R5" s="313"/>
      <c r="S5" s="314"/>
    </row>
    <row r="6" spans="1:20" s="98" customFormat="1" ht="21.65" customHeight="1" x14ac:dyDescent="0.7">
      <c r="B6" s="96"/>
      <c r="C6" s="315" t="s">
        <v>89</v>
      </c>
      <c r="D6" s="315"/>
      <c r="E6" s="315"/>
      <c r="F6" s="316"/>
      <c r="G6" s="316"/>
      <c r="H6" s="317" t="s">
        <v>84</v>
      </c>
      <c r="I6" s="317"/>
      <c r="J6" s="317"/>
      <c r="K6" s="317"/>
      <c r="L6" s="316"/>
      <c r="M6" s="316"/>
      <c r="N6" s="316"/>
      <c r="O6" s="316"/>
      <c r="P6" s="318" t="s">
        <v>104</v>
      </c>
      <c r="Q6" s="320"/>
      <c r="R6" s="320"/>
      <c r="S6" s="320"/>
    </row>
    <row r="7" spans="1:20" s="98" customFormat="1" ht="21" x14ac:dyDescent="0.7">
      <c r="B7" s="96"/>
      <c r="C7" s="294" t="s">
        <v>83</v>
      </c>
      <c r="D7" s="294"/>
      <c r="E7" s="294"/>
      <c r="F7" s="295"/>
      <c r="G7" s="296"/>
      <c r="H7" s="297" t="s">
        <v>82</v>
      </c>
      <c r="I7" s="297"/>
      <c r="J7" s="297"/>
      <c r="K7" s="297"/>
      <c r="L7" s="199"/>
      <c r="M7" s="200"/>
      <c r="N7" s="200"/>
      <c r="O7" s="201"/>
      <c r="P7" s="319"/>
      <c r="Q7" s="321"/>
      <c r="R7" s="321"/>
      <c r="S7" s="321"/>
    </row>
    <row r="8" spans="1:20" s="98" customFormat="1" ht="25.5" customHeight="1" x14ac:dyDescent="0.55000000000000004">
      <c r="B8" s="96"/>
      <c r="C8" s="298" t="s">
        <v>81</v>
      </c>
      <c r="D8" s="299"/>
      <c r="E8" s="299"/>
      <c r="F8" s="299"/>
      <c r="G8" s="299"/>
      <c r="H8" s="299"/>
      <c r="I8" s="299"/>
      <c r="J8" s="299"/>
      <c r="K8" s="299"/>
      <c r="L8" s="299"/>
      <c r="M8" s="299"/>
      <c r="N8" s="299"/>
      <c r="O8" s="299"/>
      <c r="P8" s="299"/>
      <c r="Q8" s="299"/>
      <c r="R8" s="299"/>
      <c r="S8" s="300"/>
    </row>
    <row r="9" spans="1:20" s="98" customFormat="1" ht="21" x14ac:dyDescent="0.7">
      <c r="B9" s="96"/>
      <c r="C9" s="104">
        <v>1</v>
      </c>
      <c r="D9" s="301" t="s">
        <v>80</v>
      </c>
      <c r="E9" s="302"/>
      <c r="F9" s="302"/>
      <c r="G9" s="302"/>
      <c r="H9" s="302"/>
      <c r="I9" s="302"/>
      <c r="J9" s="302"/>
      <c r="K9" s="302"/>
      <c r="L9" s="302"/>
      <c r="M9" s="302"/>
      <c r="N9" s="105"/>
      <c r="O9" s="105"/>
      <c r="P9" s="303"/>
      <c r="Q9" s="303"/>
      <c r="R9" s="303"/>
      <c r="S9" s="304"/>
    </row>
    <row r="10" spans="1:20" s="98" customFormat="1" ht="28.5" customHeight="1" x14ac:dyDescent="0.55000000000000004">
      <c r="B10" s="96"/>
      <c r="C10" s="92"/>
      <c r="D10" s="333" t="s">
        <v>76</v>
      </c>
      <c r="E10" s="334"/>
      <c r="F10" s="147" t="s">
        <v>75</v>
      </c>
      <c r="G10" s="337"/>
      <c r="H10" s="339" t="s">
        <v>74</v>
      </c>
      <c r="I10" s="339"/>
      <c r="J10" s="340" t="s">
        <v>73</v>
      </c>
      <c r="K10" s="341"/>
      <c r="L10" s="341"/>
      <c r="M10" s="342"/>
      <c r="N10" s="343"/>
      <c r="O10" s="246" t="s">
        <v>72</v>
      </c>
      <c r="P10" s="344" t="s">
        <v>71</v>
      </c>
      <c r="Q10" s="215" t="s">
        <v>65</v>
      </c>
      <c r="R10" s="216"/>
      <c r="S10" s="217"/>
    </row>
    <row r="11" spans="1:20" s="98" customFormat="1" ht="28.5" customHeight="1" x14ac:dyDescent="0.55000000000000004">
      <c r="B11" s="96"/>
      <c r="C11" s="92"/>
      <c r="D11" s="335"/>
      <c r="E11" s="336"/>
      <c r="F11" s="146" t="s">
        <v>91</v>
      </c>
      <c r="G11" s="338"/>
      <c r="H11" s="87" t="s">
        <v>92</v>
      </c>
      <c r="I11" s="106" t="s">
        <v>93</v>
      </c>
      <c r="J11" s="106" t="s">
        <v>94</v>
      </c>
      <c r="K11" s="106" t="s">
        <v>95</v>
      </c>
      <c r="L11" s="106" t="s">
        <v>96</v>
      </c>
      <c r="M11" s="107"/>
      <c r="N11" s="108"/>
      <c r="O11" s="247"/>
      <c r="P11" s="345"/>
      <c r="Q11" s="218"/>
      <c r="R11" s="219"/>
      <c r="S11" s="220"/>
    </row>
    <row r="12" spans="1:20" s="98" customFormat="1" ht="28.5" customHeight="1" x14ac:dyDescent="0.55000000000000004">
      <c r="B12" s="96"/>
      <c r="C12" s="92"/>
      <c r="D12" s="144"/>
      <c r="E12" s="145"/>
      <c r="F12" s="149" t="s">
        <v>85</v>
      </c>
      <c r="G12" s="322" t="s">
        <v>97</v>
      </c>
      <c r="H12" s="325"/>
      <c r="I12" s="325"/>
      <c r="J12" s="109"/>
      <c r="K12" s="109"/>
      <c r="L12" s="110"/>
      <c r="M12" s="111"/>
      <c r="N12" s="112"/>
      <c r="O12" s="88">
        <f>COUNTIF(H12:N12,"&gt;=10000")</f>
        <v>0</v>
      </c>
      <c r="P12" s="52">
        <f>SUMIF(J12:N12,"&gt;=10000")</f>
        <v>0</v>
      </c>
      <c r="Q12" s="328"/>
      <c r="R12" s="329"/>
      <c r="S12" s="330"/>
      <c r="T12" s="103"/>
    </row>
    <row r="13" spans="1:20" s="98" customFormat="1" ht="28.5" customHeight="1" x14ac:dyDescent="0.55000000000000004">
      <c r="B13" s="96"/>
      <c r="C13" s="92"/>
      <c r="D13" s="331" t="s">
        <v>70</v>
      </c>
      <c r="E13" s="332"/>
      <c r="F13" s="149" t="s">
        <v>86</v>
      </c>
      <c r="G13" s="323"/>
      <c r="H13" s="326"/>
      <c r="I13" s="326"/>
      <c r="J13" s="109"/>
      <c r="K13" s="109"/>
      <c r="L13" s="110"/>
      <c r="M13" s="111"/>
      <c r="N13" s="112"/>
      <c r="O13" s="88">
        <f>COUNTIF(J13:N13,"&gt;=10000")</f>
        <v>0</v>
      </c>
      <c r="P13" s="52">
        <f>SUMIF(J13:N13,"&gt;=10000")</f>
        <v>0</v>
      </c>
      <c r="Q13" s="328"/>
      <c r="R13" s="329"/>
      <c r="S13" s="330"/>
    </row>
    <row r="14" spans="1:20" s="98" customFormat="1" ht="28.5" customHeight="1" x14ac:dyDescent="0.55000000000000004">
      <c r="B14" s="96"/>
      <c r="C14" s="92"/>
      <c r="D14" s="331"/>
      <c r="E14" s="332"/>
      <c r="F14" s="149" t="s">
        <v>100</v>
      </c>
      <c r="G14" s="324"/>
      <c r="H14" s="327"/>
      <c r="I14" s="327"/>
      <c r="J14" s="109"/>
      <c r="K14" s="109"/>
      <c r="L14" s="110"/>
      <c r="M14" s="111"/>
      <c r="N14" s="112"/>
      <c r="O14" s="88">
        <f>COUNTIF(J14:N14,"&gt;=10000")</f>
        <v>0</v>
      </c>
      <c r="P14" s="52">
        <f>SUMIF(J14:N14,"&gt;=10000")</f>
        <v>0</v>
      </c>
      <c r="Q14" s="328"/>
      <c r="R14" s="329"/>
      <c r="S14" s="330"/>
    </row>
    <row r="15" spans="1:20" s="98" customFormat="1" ht="28.5" customHeight="1" x14ac:dyDescent="0.55000000000000004">
      <c r="B15" s="96"/>
      <c r="C15" s="92"/>
      <c r="D15" s="346" t="s">
        <v>90</v>
      </c>
      <c r="E15" s="347"/>
      <c r="F15" s="150" t="s">
        <v>101</v>
      </c>
      <c r="G15" s="114"/>
      <c r="H15" s="148" t="s">
        <v>131</v>
      </c>
      <c r="I15" s="115" t="s">
        <v>130</v>
      </c>
      <c r="J15" s="113"/>
      <c r="K15" s="109"/>
      <c r="L15" s="110"/>
      <c r="M15" s="111"/>
      <c r="N15" s="112"/>
      <c r="O15" s="88">
        <f>COUNTIF(J15:N15,"&gt;=10000")</f>
        <v>0</v>
      </c>
      <c r="P15" s="52">
        <f>SUM(J15:N15)</f>
        <v>0</v>
      </c>
      <c r="Q15" s="328"/>
      <c r="R15" s="329"/>
      <c r="S15" s="330"/>
    </row>
    <row r="16" spans="1:20" s="98" customFormat="1" ht="28.5" customHeight="1" x14ac:dyDescent="0.55000000000000004">
      <c r="B16" s="96"/>
      <c r="C16" s="92"/>
      <c r="D16" s="348"/>
      <c r="E16" s="349"/>
      <c r="F16" s="151" t="s">
        <v>102</v>
      </c>
      <c r="G16" s="114"/>
      <c r="H16" s="115" t="s">
        <v>98</v>
      </c>
      <c r="I16" s="115" t="s">
        <v>99</v>
      </c>
      <c r="J16" s="113"/>
      <c r="K16" s="109"/>
      <c r="L16" s="110"/>
      <c r="M16" s="111"/>
      <c r="N16" s="112"/>
      <c r="O16" s="88">
        <f>COUNTIF(J16:N16,"&gt;=10000")</f>
        <v>0</v>
      </c>
      <c r="P16" s="52">
        <f>SUM(J16:N16)</f>
        <v>0</v>
      </c>
      <c r="Q16" s="328"/>
      <c r="R16" s="329"/>
      <c r="S16" s="330"/>
    </row>
    <row r="17" spans="2:20" s="98" customFormat="1" ht="28.5" customHeight="1" x14ac:dyDescent="0.55000000000000004">
      <c r="B17" s="96"/>
      <c r="C17" s="92"/>
      <c r="D17" s="116"/>
      <c r="E17" s="117"/>
      <c r="F17" s="150" t="s">
        <v>103</v>
      </c>
      <c r="G17" s="114"/>
      <c r="H17" s="115"/>
      <c r="I17" s="115"/>
      <c r="J17" s="113"/>
      <c r="K17" s="109"/>
      <c r="L17" s="110"/>
      <c r="M17" s="118"/>
      <c r="N17" s="119"/>
      <c r="O17" s="88"/>
      <c r="P17" s="52"/>
      <c r="Q17" s="328"/>
      <c r="R17" s="329"/>
      <c r="S17" s="330"/>
    </row>
    <row r="18" spans="2:20" s="98" customFormat="1" ht="28.5" customHeight="1" x14ac:dyDescent="0.55000000000000004">
      <c r="B18" s="96"/>
      <c r="C18" s="92"/>
      <c r="D18" s="120"/>
      <c r="E18" s="121"/>
      <c r="F18" s="122"/>
      <c r="G18" s="122"/>
      <c r="H18" s="122"/>
      <c r="I18" s="122"/>
      <c r="J18" s="122"/>
      <c r="K18" s="122"/>
      <c r="L18" s="122"/>
      <c r="M18" s="121"/>
      <c r="N18" s="121"/>
      <c r="O18" s="43">
        <f>SUM(O12:O14)</f>
        <v>0</v>
      </c>
      <c r="P18" s="45">
        <f>SUM(P12:P14)</f>
        <v>0</v>
      </c>
      <c r="Q18" s="122"/>
      <c r="R18" s="122"/>
      <c r="S18" s="123"/>
    </row>
    <row r="19" spans="2:20" s="125" customFormat="1" ht="33" customHeight="1" x14ac:dyDescent="0.35">
      <c r="B19" s="101"/>
      <c r="C19" s="95"/>
      <c r="D19" s="350" t="s">
        <v>64</v>
      </c>
      <c r="E19" s="351"/>
      <c r="F19" s="352"/>
      <c r="G19" s="353" t="s">
        <v>79</v>
      </c>
      <c r="H19" s="354"/>
      <c r="I19" s="44" t="str">
        <f>IF(AND(O18&gt;=2,P18&gt;=30000),"30",IF(AND(O18&gt;=2,P18&gt;=10000),"20",IF(O18&lt;2,"0","20")))</f>
        <v>0</v>
      </c>
      <c r="J19" s="353" t="s">
        <v>78</v>
      </c>
      <c r="K19" s="354"/>
      <c r="L19" s="44" t="str">
        <f>IF(AND(O18&gt;=1,P18&gt;=30000),"10",IF(AND(O18&gt;=1,P18&gt;=10000),"5",IF(O18&lt;1,"0","5")))</f>
        <v>0</v>
      </c>
      <c r="M19" s="124" t="s">
        <v>69</v>
      </c>
      <c r="N19" s="250">
        <f>L19+I19</f>
        <v>0</v>
      </c>
      <c r="O19" s="251"/>
      <c r="P19" s="252"/>
      <c r="Q19" s="230"/>
      <c r="R19" s="230"/>
      <c r="S19" s="230"/>
    </row>
    <row r="20" spans="2:20" s="98" customFormat="1" ht="21" x14ac:dyDescent="0.7">
      <c r="B20" s="96"/>
      <c r="C20" s="126">
        <v>2</v>
      </c>
      <c r="D20" s="361" t="s">
        <v>77</v>
      </c>
      <c r="E20" s="362"/>
      <c r="F20" s="362"/>
      <c r="G20" s="362"/>
      <c r="H20" s="362"/>
      <c r="I20" s="362"/>
      <c r="J20" s="362"/>
      <c r="K20" s="362"/>
      <c r="L20" s="362"/>
      <c r="M20" s="362"/>
      <c r="N20" s="127"/>
      <c r="O20" s="127"/>
      <c r="P20" s="128"/>
      <c r="Q20" s="128"/>
      <c r="R20" s="128"/>
      <c r="S20" s="128"/>
      <c r="T20" s="129"/>
    </row>
    <row r="21" spans="2:20" s="98" customFormat="1" ht="28.5" customHeight="1" x14ac:dyDescent="0.55000000000000004">
      <c r="B21" s="96"/>
      <c r="C21" s="92"/>
      <c r="D21" s="333" t="s">
        <v>76</v>
      </c>
      <c r="E21" s="334"/>
      <c r="F21" s="147" t="s">
        <v>75</v>
      </c>
      <c r="G21" s="241"/>
      <c r="H21" s="339" t="s">
        <v>74</v>
      </c>
      <c r="I21" s="339"/>
      <c r="J21" s="237" t="s">
        <v>73</v>
      </c>
      <c r="K21" s="238"/>
      <c r="L21" s="238"/>
      <c r="M21" s="363"/>
      <c r="N21" s="363"/>
      <c r="O21" s="240"/>
      <c r="P21" s="246" t="s">
        <v>72</v>
      </c>
      <c r="Q21" s="344" t="s">
        <v>71</v>
      </c>
      <c r="R21" s="355"/>
      <c r="S21" s="356"/>
    </row>
    <row r="22" spans="2:20" s="98" customFormat="1" ht="28.5" customHeight="1" x14ac:dyDescent="0.55000000000000004">
      <c r="B22" s="96"/>
      <c r="C22" s="92"/>
      <c r="D22" s="335"/>
      <c r="E22" s="336"/>
      <c r="F22" s="39" t="s">
        <v>107</v>
      </c>
      <c r="G22" s="241"/>
      <c r="H22" s="87" t="s">
        <v>105</v>
      </c>
      <c r="I22" s="26" t="s">
        <v>106</v>
      </c>
      <c r="J22" s="106" t="s">
        <v>94</v>
      </c>
      <c r="K22" s="106" t="s">
        <v>95</v>
      </c>
      <c r="L22" s="106" t="s">
        <v>96</v>
      </c>
      <c r="M22" s="107"/>
      <c r="N22" s="130"/>
      <c r="O22" s="108"/>
      <c r="P22" s="247"/>
      <c r="Q22" s="345"/>
      <c r="R22" s="357"/>
      <c r="S22" s="358"/>
    </row>
    <row r="23" spans="2:20" s="98" customFormat="1" ht="28.5" customHeight="1" x14ac:dyDescent="0.55000000000000004">
      <c r="B23" s="96"/>
      <c r="C23" s="92"/>
      <c r="D23" s="86"/>
      <c r="E23" s="152"/>
      <c r="F23" s="155" t="s">
        <v>108</v>
      </c>
      <c r="G23" s="322" t="s">
        <v>97</v>
      </c>
      <c r="H23" s="359"/>
      <c r="I23" s="359"/>
      <c r="J23" s="113"/>
      <c r="K23" s="113"/>
      <c r="L23" s="131"/>
      <c r="M23" s="132"/>
      <c r="N23" s="133"/>
      <c r="O23" s="134"/>
      <c r="P23" s="88">
        <f>COUNTIF(J23:L23,"&gt;=15000")</f>
        <v>0</v>
      </c>
      <c r="Q23" s="90">
        <f>SUMIF(J23:O23,"&gt;=15000")</f>
        <v>0</v>
      </c>
      <c r="R23" s="360"/>
      <c r="S23" s="360"/>
    </row>
    <row r="24" spans="2:20" s="98" customFormat="1" ht="28.5" customHeight="1" x14ac:dyDescent="0.55000000000000004">
      <c r="B24" s="96"/>
      <c r="C24" s="92"/>
      <c r="D24" s="331" t="s">
        <v>70</v>
      </c>
      <c r="E24" s="332"/>
      <c r="F24" s="155" t="s">
        <v>109</v>
      </c>
      <c r="G24" s="323"/>
      <c r="H24" s="359"/>
      <c r="I24" s="359"/>
      <c r="J24" s="113"/>
      <c r="K24" s="113"/>
      <c r="L24" s="131"/>
      <c r="M24" s="132"/>
      <c r="N24" s="133"/>
      <c r="O24" s="134"/>
      <c r="P24" s="88">
        <f>COUNTIF(J24:L24,"&gt;=20000")</f>
        <v>0</v>
      </c>
      <c r="Q24" s="90">
        <f>SUMIF(J24:L24,"&gt;=20000")</f>
        <v>0</v>
      </c>
      <c r="R24" s="367"/>
      <c r="S24" s="367"/>
    </row>
    <row r="25" spans="2:20" s="98" customFormat="1" ht="28.5" customHeight="1" x14ac:dyDescent="0.55000000000000004">
      <c r="B25" s="96"/>
      <c r="C25" s="92"/>
      <c r="D25" s="331"/>
      <c r="E25" s="332"/>
      <c r="F25" s="155" t="s">
        <v>110</v>
      </c>
      <c r="G25" s="324"/>
      <c r="H25" s="359"/>
      <c r="I25" s="359"/>
      <c r="J25" s="113"/>
      <c r="K25" s="113"/>
      <c r="L25" s="131"/>
      <c r="M25" s="132"/>
      <c r="N25" s="133"/>
      <c r="O25" s="134"/>
      <c r="P25" s="88">
        <f>COUNTIF(J25:O25,"&gt;=15000")</f>
        <v>0</v>
      </c>
      <c r="Q25" s="90">
        <f>SUMIF(J25:O25,"&gt;=15000")</f>
        <v>0</v>
      </c>
      <c r="R25" s="360"/>
      <c r="S25" s="360"/>
    </row>
    <row r="26" spans="2:20" s="98" customFormat="1" ht="28.5" customHeight="1" x14ac:dyDescent="0.55000000000000004">
      <c r="B26" s="96"/>
      <c r="C26" s="92"/>
      <c r="D26" s="368" t="s">
        <v>90</v>
      </c>
      <c r="E26" s="369"/>
      <c r="F26" s="153" t="s">
        <v>101</v>
      </c>
      <c r="G26" s="21"/>
      <c r="H26" s="148" t="s">
        <v>131</v>
      </c>
      <c r="I26" s="115" t="s">
        <v>130</v>
      </c>
      <c r="J26" s="113"/>
      <c r="K26" s="113"/>
      <c r="L26" s="131"/>
      <c r="M26" s="132"/>
      <c r="N26" s="133"/>
      <c r="O26" s="112"/>
      <c r="P26" s="88">
        <f>COUNTIF(J26:O26,"&gt;=10000")</f>
        <v>0</v>
      </c>
      <c r="Q26" s="90">
        <f>SUMIF(J26:O26,"&gt;=60000")</f>
        <v>0</v>
      </c>
      <c r="R26" s="372"/>
      <c r="S26" s="373"/>
    </row>
    <row r="27" spans="2:20" s="98" customFormat="1" ht="28.5" customHeight="1" x14ac:dyDescent="0.55000000000000004">
      <c r="B27" s="96"/>
      <c r="C27" s="92"/>
      <c r="D27" s="370"/>
      <c r="E27" s="371"/>
      <c r="F27" s="154" t="s">
        <v>111</v>
      </c>
      <c r="G27" s="21"/>
      <c r="H27" s="115" t="s">
        <v>98</v>
      </c>
      <c r="I27" s="115" t="s">
        <v>99</v>
      </c>
      <c r="J27" s="113"/>
      <c r="K27" s="109"/>
      <c r="L27" s="110"/>
      <c r="M27" s="118"/>
      <c r="N27" s="135"/>
      <c r="O27" s="136"/>
      <c r="P27" s="88">
        <f>SUM(J27:N27)</f>
        <v>0</v>
      </c>
      <c r="Q27" s="90">
        <v>0</v>
      </c>
      <c r="R27" s="360"/>
      <c r="S27" s="360"/>
    </row>
    <row r="28" spans="2:20" s="98" customFormat="1" ht="18.75" customHeight="1" x14ac:dyDescent="0.55000000000000004">
      <c r="B28" s="96"/>
      <c r="C28" s="92"/>
      <c r="D28" s="137"/>
      <c r="E28" s="122"/>
      <c r="F28" s="122"/>
      <c r="G28" s="122"/>
      <c r="H28" s="122"/>
      <c r="I28" s="122"/>
      <c r="J28" s="122"/>
      <c r="K28" s="122"/>
      <c r="L28" s="122"/>
      <c r="M28" s="121"/>
      <c r="N28" s="121"/>
      <c r="O28" s="121"/>
      <c r="P28" s="45">
        <f>SUM(P23:P25)</f>
        <v>0</v>
      </c>
      <c r="Q28" s="43">
        <f>SUM(Q23:Q25)</f>
        <v>0</v>
      </c>
      <c r="R28" s="122"/>
      <c r="S28" s="123"/>
    </row>
    <row r="29" spans="2:20" s="125" customFormat="1" ht="33" customHeight="1" x14ac:dyDescent="0.35">
      <c r="B29" s="101"/>
      <c r="C29" s="95"/>
      <c r="D29" s="350" t="s">
        <v>64</v>
      </c>
      <c r="E29" s="351"/>
      <c r="F29" s="352"/>
      <c r="G29" s="353" t="s">
        <v>79</v>
      </c>
      <c r="H29" s="354"/>
      <c r="I29" s="44" t="str">
        <f>IF(AND(P28&gt;=3,Q28&gt;=50000),"50",IF(AND(P28&gt;=3,Q28&gt;=10000),"40",IF(P28&lt;3,"0","0")))</f>
        <v>0</v>
      </c>
      <c r="J29" s="353" t="s">
        <v>78</v>
      </c>
      <c r="K29" s="354"/>
      <c r="L29" s="44" t="str">
        <f>IF(AND(P28&gt;=1,Q28&gt;=50000),"10",IF(AND(P28&gt;=1,Q28&gt;=10000),"5",IF(P28&lt;1,"0","5")))</f>
        <v>0</v>
      </c>
      <c r="M29" s="124" t="s">
        <v>69</v>
      </c>
      <c r="N29" s="250">
        <f>L29+I29</f>
        <v>0</v>
      </c>
      <c r="O29" s="251"/>
      <c r="P29" s="252"/>
      <c r="Q29" s="364"/>
      <c r="R29" s="364"/>
      <c r="S29" s="364"/>
    </row>
    <row r="30" spans="2:20" s="98" customFormat="1" ht="21" x14ac:dyDescent="0.7">
      <c r="B30" s="96"/>
      <c r="C30" s="126">
        <v>3</v>
      </c>
      <c r="D30" s="365" t="s">
        <v>112</v>
      </c>
      <c r="E30" s="366"/>
      <c r="F30" s="366"/>
      <c r="G30" s="366"/>
      <c r="H30" s="366"/>
      <c r="I30" s="366"/>
      <c r="J30" s="366"/>
      <c r="K30" s="366"/>
      <c r="L30" s="366"/>
      <c r="M30" s="366"/>
      <c r="N30" s="105"/>
      <c r="O30" s="105"/>
      <c r="P30" s="138"/>
      <c r="Q30" s="138"/>
      <c r="R30" s="138"/>
      <c r="S30" s="138"/>
    </row>
    <row r="31" spans="2:20" s="98" customFormat="1" ht="28.5" customHeight="1" x14ac:dyDescent="0.55000000000000004">
      <c r="B31" s="96"/>
      <c r="C31" s="92"/>
      <c r="D31" s="282" t="s">
        <v>113</v>
      </c>
      <c r="E31" s="283"/>
      <c r="F31" s="284"/>
      <c r="G31" s="227" t="s">
        <v>68</v>
      </c>
      <c r="H31" s="227"/>
      <c r="I31" s="227"/>
      <c r="J31" s="261" t="s">
        <v>74</v>
      </c>
      <c r="K31" s="261"/>
      <c r="L31" s="261"/>
      <c r="M31" s="261"/>
      <c r="N31" s="269" t="s">
        <v>117</v>
      </c>
      <c r="O31" s="270"/>
      <c r="P31" s="91" t="s">
        <v>66</v>
      </c>
      <c r="Q31" s="91" t="s">
        <v>118</v>
      </c>
      <c r="R31" s="269" t="s">
        <v>65</v>
      </c>
      <c r="S31" s="270"/>
    </row>
    <row r="32" spans="2:20" s="98" customFormat="1" ht="28.5" customHeight="1" x14ac:dyDescent="0.55000000000000004">
      <c r="B32" s="96"/>
      <c r="C32" s="92"/>
      <c r="D32" s="276" t="s">
        <v>114</v>
      </c>
      <c r="E32" s="277"/>
      <c r="F32" s="278"/>
      <c r="G32" s="374" t="s">
        <v>122</v>
      </c>
      <c r="H32" s="374"/>
      <c r="I32" s="374"/>
      <c r="J32" s="375" t="s">
        <v>132</v>
      </c>
      <c r="K32" s="374"/>
      <c r="L32" s="375" t="s">
        <v>133</v>
      </c>
      <c r="M32" s="374"/>
      <c r="N32" s="271"/>
      <c r="O32" s="272"/>
      <c r="P32" s="90">
        <v>0</v>
      </c>
      <c r="Q32" s="89"/>
      <c r="R32" s="376"/>
      <c r="S32" s="376"/>
    </row>
    <row r="33" spans="2:20" s="98" customFormat="1" ht="28.5" customHeight="1" x14ac:dyDescent="0.55000000000000004">
      <c r="B33" s="96"/>
      <c r="C33" s="92"/>
      <c r="D33" s="264" t="s">
        <v>115</v>
      </c>
      <c r="E33" s="265"/>
      <c r="F33" s="266"/>
      <c r="G33" s="263"/>
      <c r="H33" s="263"/>
      <c r="I33" s="263"/>
      <c r="J33" s="375"/>
      <c r="K33" s="374"/>
      <c r="L33" s="375"/>
      <c r="M33" s="374"/>
      <c r="N33" s="271"/>
      <c r="O33" s="272"/>
      <c r="P33" s="90">
        <v>0</v>
      </c>
      <c r="Q33" s="89"/>
      <c r="R33" s="376"/>
      <c r="S33" s="376"/>
    </row>
    <row r="34" spans="2:20" s="98" customFormat="1" ht="28.5" customHeight="1" x14ac:dyDescent="0.55000000000000004">
      <c r="B34" s="96"/>
      <c r="C34" s="92"/>
      <c r="D34" s="264" t="s">
        <v>116</v>
      </c>
      <c r="E34" s="265"/>
      <c r="F34" s="266"/>
      <c r="G34" s="263"/>
      <c r="H34" s="263"/>
      <c r="I34" s="263"/>
      <c r="J34" s="375"/>
      <c r="K34" s="374"/>
      <c r="L34" s="375"/>
      <c r="M34" s="374"/>
      <c r="N34" s="271"/>
      <c r="O34" s="272"/>
      <c r="P34" s="90">
        <v>0</v>
      </c>
      <c r="Q34" s="89"/>
      <c r="R34" s="376"/>
      <c r="S34" s="376"/>
    </row>
    <row r="35" spans="2:20" s="98" customFormat="1" ht="33" customHeight="1" x14ac:dyDescent="0.55000000000000004">
      <c r="B35" s="96"/>
      <c r="C35" s="92"/>
      <c r="D35" s="350" t="s">
        <v>64</v>
      </c>
      <c r="E35" s="351"/>
      <c r="F35" s="352"/>
      <c r="G35" s="279"/>
      <c r="H35" s="280"/>
      <c r="I35" s="280"/>
      <c r="J35" s="280"/>
      <c r="K35" s="280"/>
      <c r="L35" s="280"/>
      <c r="M35" s="280"/>
      <c r="N35" s="280"/>
      <c r="O35" s="281"/>
      <c r="P35" s="47">
        <f>P32+P33+P34</f>
        <v>0</v>
      </c>
      <c r="Q35" s="139"/>
      <c r="R35" s="139"/>
      <c r="S35" s="140"/>
    </row>
    <row r="36" spans="2:20" s="98" customFormat="1" ht="21" x14ac:dyDescent="0.7">
      <c r="B36" s="96"/>
      <c r="C36" s="126">
        <v>4</v>
      </c>
      <c r="D36" s="365" t="s">
        <v>67</v>
      </c>
      <c r="E36" s="366"/>
      <c r="F36" s="366"/>
      <c r="G36" s="366"/>
      <c r="H36" s="366"/>
      <c r="I36" s="366"/>
      <c r="J36" s="366"/>
      <c r="K36" s="366"/>
      <c r="L36" s="366"/>
      <c r="M36" s="366"/>
      <c r="N36" s="127"/>
      <c r="O36" s="127"/>
      <c r="P36" s="128"/>
      <c r="Q36" s="128"/>
      <c r="R36" s="128"/>
      <c r="S36" s="128"/>
      <c r="T36" s="129"/>
    </row>
    <row r="37" spans="2:20" s="98" customFormat="1" ht="28.5" customHeight="1" x14ac:dyDescent="0.55000000000000004">
      <c r="B37" s="102"/>
      <c r="C37" s="92"/>
      <c r="D37" s="282" t="s">
        <v>113</v>
      </c>
      <c r="E37" s="283"/>
      <c r="F37" s="284"/>
      <c r="G37" s="377"/>
      <c r="H37" s="377"/>
      <c r="I37" s="377"/>
      <c r="J37" s="261" t="s">
        <v>74</v>
      </c>
      <c r="K37" s="261"/>
      <c r="L37" s="261"/>
      <c r="M37" s="261"/>
      <c r="N37" s="269"/>
      <c r="O37" s="270"/>
      <c r="P37" s="91" t="s">
        <v>66</v>
      </c>
      <c r="Q37" s="91" t="s">
        <v>118</v>
      </c>
      <c r="R37" s="269" t="s">
        <v>65</v>
      </c>
      <c r="S37" s="270"/>
      <c r="T37" s="102"/>
    </row>
    <row r="38" spans="2:20" s="98" customFormat="1" ht="28.5" customHeight="1" x14ac:dyDescent="0.55000000000000004">
      <c r="B38" s="102"/>
      <c r="C38" s="92"/>
      <c r="D38" s="276" t="s">
        <v>119</v>
      </c>
      <c r="E38" s="277"/>
      <c r="F38" s="278"/>
      <c r="G38" s="374"/>
      <c r="H38" s="374"/>
      <c r="I38" s="374"/>
      <c r="J38" s="375"/>
      <c r="K38" s="374"/>
      <c r="L38" s="375"/>
      <c r="M38" s="374"/>
      <c r="N38" s="271"/>
      <c r="O38" s="272"/>
      <c r="P38" s="90" t="str">
        <f>IF(AND(N38&gt;=300000000),"40",IF(N38&gt;=200000000,"30","0"))</f>
        <v>0</v>
      </c>
      <c r="Q38" s="89"/>
      <c r="R38" s="376"/>
      <c r="S38" s="376"/>
      <c r="T38" s="102"/>
    </row>
    <row r="39" spans="2:20" s="98" customFormat="1" ht="28.5" customHeight="1" x14ac:dyDescent="0.55000000000000004">
      <c r="B39" s="102"/>
      <c r="C39" s="92"/>
      <c r="D39" s="276" t="s">
        <v>120</v>
      </c>
      <c r="E39" s="277"/>
      <c r="F39" s="278"/>
      <c r="G39" s="383"/>
      <c r="H39" s="384"/>
      <c r="I39" s="382"/>
      <c r="J39" s="375"/>
      <c r="K39" s="374"/>
      <c r="L39" s="375"/>
      <c r="M39" s="374"/>
      <c r="N39" s="271"/>
      <c r="O39" s="272"/>
      <c r="P39" s="90">
        <v>0</v>
      </c>
      <c r="Q39" s="89"/>
      <c r="R39" s="385"/>
      <c r="S39" s="386"/>
      <c r="T39" s="102"/>
    </row>
    <row r="40" spans="2:20" s="98" customFormat="1" ht="28.5" customHeight="1" x14ac:dyDescent="0.55000000000000004">
      <c r="B40" s="96"/>
      <c r="C40" s="92"/>
      <c r="D40" s="285" t="s">
        <v>121</v>
      </c>
      <c r="E40" s="286"/>
      <c r="F40" s="287"/>
      <c r="G40" s="374"/>
      <c r="H40" s="374"/>
      <c r="I40" s="374"/>
      <c r="J40" s="381" t="s">
        <v>135</v>
      </c>
      <c r="K40" s="382"/>
      <c r="L40" s="375" t="s">
        <v>134</v>
      </c>
      <c r="M40" s="374"/>
      <c r="N40" s="271"/>
      <c r="O40" s="272"/>
      <c r="P40" s="90">
        <v>0</v>
      </c>
      <c r="Q40" s="89"/>
      <c r="R40" s="376"/>
      <c r="S40" s="376"/>
    </row>
    <row r="41" spans="2:20" s="98" customFormat="1" ht="28.5" customHeight="1" x14ac:dyDescent="0.55000000000000004">
      <c r="C41" s="92"/>
      <c r="D41" s="350" t="s">
        <v>64</v>
      </c>
      <c r="E41" s="351"/>
      <c r="F41" s="352"/>
      <c r="G41" s="378"/>
      <c r="H41" s="379"/>
      <c r="I41" s="379"/>
      <c r="J41" s="379"/>
      <c r="K41" s="379"/>
      <c r="L41" s="379"/>
      <c r="M41" s="379"/>
      <c r="N41" s="379"/>
      <c r="O41" s="380"/>
      <c r="P41" s="47">
        <f>P38+P39+P40</f>
        <v>0</v>
      </c>
      <c r="Q41" s="139"/>
      <c r="R41" s="139"/>
      <c r="S41" s="140"/>
    </row>
  </sheetData>
  <mergeCells count="115">
    <mergeCell ref="D41:F41"/>
    <mergeCell ref="G41:O41"/>
    <mergeCell ref="D40:F40"/>
    <mergeCell ref="G40:I40"/>
    <mergeCell ref="J40:K40"/>
    <mergeCell ref="L40:M40"/>
    <mergeCell ref="N40:O40"/>
    <mergeCell ref="R40:S40"/>
    <mergeCell ref="D39:F39"/>
    <mergeCell ref="G39:I39"/>
    <mergeCell ref="J39:K39"/>
    <mergeCell ref="L39:M39"/>
    <mergeCell ref="N39:O39"/>
    <mergeCell ref="R39:S39"/>
    <mergeCell ref="R37:S37"/>
    <mergeCell ref="D38:F38"/>
    <mergeCell ref="G38:I38"/>
    <mergeCell ref="J38:K38"/>
    <mergeCell ref="L38:M38"/>
    <mergeCell ref="N38:O38"/>
    <mergeCell ref="R38:S38"/>
    <mergeCell ref="D35:F35"/>
    <mergeCell ref="G35:O35"/>
    <mergeCell ref="D36:M36"/>
    <mergeCell ref="D37:F37"/>
    <mergeCell ref="G37:I37"/>
    <mergeCell ref="J37:M37"/>
    <mergeCell ref="N37:O37"/>
    <mergeCell ref="D34:F34"/>
    <mergeCell ref="G34:I34"/>
    <mergeCell ref="J34:K34"/>
    <mergeCell ref="L34:M34"/>
    <mergeCell ref="N34:O34"/>
    <mergeCell ref="R34:S34"/>
    <mergeCell ref="R32:S32"/>
    <mergeCell ref="D33:F33"/>
    <mergeCell ref="G33:I33"/>
    <mergeCell ref="J33:K33"/>
    <mergeCell ref="L33:M33"/>
    <mergeCell ref="N33:O33"/>
    <mergeCell ref="R33:S33"/>
    <mergeCell ref="D31:F31"/>
    <mergeCell ref="G31:I31"/>
    <mergeCell ref="J31:M31"/>
    <mergeCell ref="N31:O31"/>
    <mergeCell ref="R31:S31"/>
    <mergeCell ref="D32:F32"/>
    <mergeCell ref="G32:I32"/>
    <mergeCell ref="J32:K32"/>
    <mergeCell ref="L32:M32"/>
    <mergeCell ref="N32:O32"/>
    <mergeCell ref="D29:F29"/>
    <mergeCell ref="G29:H29"/>
    <mergeCell ref="J29:K29"/>
    <mergeCell ref="N29:P29"/>
    <mergeCell ref="Q29:S29"/>
    <mergeCell ref="D30:M30"/>
    <mergeCell ref="D24:E25"/>
    <mergeCell ref="R24:S24"/>
    <mergeCell ref="R25:S25"/>
    <mergeCell ref="D26:E27"/>
    <mergeCell ref="R26:S26"/>
    <mergeCell ref="R27:S27"/>
    <mergeCell ref="Q21:Q22"/>
    <mergeCell ref="R21:S22"/>
    <mergeCell ref="G23:G25"/>
    <mergeCell ref="H23:H25"/>
    <mergeCell ref="I23:I25"/>
    <mergeCell ref="R23:S23"/>
    <mergeCell ref="D20:M20"/>
    <mergeCell ref="D21:E22"/>
    <mergeCell ref="G21:G22"/>
    <mergeCell ref="H21:I21"/>
    <mergeCell ref="J21:O21"/>
    <mergeCell ref="P21:P22"/>
    <mergeCell ref="D15:E16"/>
    <mergeCell ref="Q15:S15"/>
    <mergeCell ref="Q16:S16"/>
    <mergeCell ref="Q17:S17"/>
    <mergeCell ref="D19:F19"/>
    <mergeCell ref="G19:H19"/>
    <mergeCell ref="J19:K19"/>
    <mergeCell ref="N19:P19"/>
    <mergeCell ref="Q19:S19"/>
    <mergeCell ref="Q10:S11"/>
    <mergeCell ref="G12:G14"/>
    <mergeCell ref="H12:H14"/>
    <mergeCell ref="I12:I14"/>
    <mergeCell ref="Q12:S12"/>
    <mergeCell ref="D13:E14"/>
    <mergeCell ref="Q13:S13"/>
    <mergeCell ref="Q14:S14"/>
    <mergeCell ref="D10:E11"/>
    <mergeCell ref="G10:G11"/>
    <mergeCell ref="H10:I10"/>
    <mergeCell ref="J10:N10"/>
    <mergeCell ref="O10:O11"/>
    <mergeCell ref="P10:P11"/>
    <mergeCell ref="C7:E7"/>
    <mergeCell ref="F7:G7"/>
    <mergeCell ref="H7:K7"/>
    <mergeCell ref="L7:O7"/>
    <mergeCell ref="C8:S8"/>
    <mergeCell ref="D9:M9"/>
    <mergeCell ref="P9:S9"/>
    <mergeCell ref="P2:Q2"/>
    <mergeCell ref="C3:S3"/>
    <mergeCell ref="C4:S4"/>
    <mergeCell ref="C5:S5"/>
    <mergeCell ref="C6:E6"/>
    <mergeCell ref="F6:G6"/>
    <mergeCell ref="H6:K6"/>
    <mergeCell ref="L6:O6"/>
    <mergeCell ref="P6:P7"/>
    <mergeCell ref="Q6:S7"/>
  </mergeCells>
  <phoneticPr fontId="24" type="noConversion"/>
  <conditionalFormatting sqref="Q29:S29">
    <cfRule type="expression" dxfId="14" priority="22">
      <formula>$Q$29="لم تنطبق الشروط حيث ان عدد المشاريع اقل من 6"</formula>
    </cfRule>
  </conditionalFormatting>
  <conditionalFormatting sqref="K15:N15 K17:N17 J12:N14">
    <cfRule type="expression" dxfId="13" priority="20">
      <formula>$L$11&lt;10000</formula>
    </cfRule>
  </conditionalFormatting>
  <conditionalFormatting sqref="K27:N27">
    <cfRule type="expression" dxfId="12" priority="17">
      <formula>$L$11&lt;10000</formula>
    </cfRule>
  </conditionalFormatting>
  <conditionalFormatting sqref="K16:N16">
    <cfRule type="expression" dxfId="11" priority="16">
      <formula>$L$11&lt;10000</formula>
    </cfRule>
  </conditionalFormatting>
  <conditionalFormatting sqref="Q19:S19">
    <cfRule type="expression" dxfId="10" priority="11">
      <formula>$Q$19="لم تنطبق الشروط حيث ان عدد المشاريع اقل من 5"</formula>
    </cfRule>
  </conditionalFormatting>
  <conditionalFormatting sqref="Q32">
    <cfRule type="expression" dxfId="9" priority="7">
      <formula>$Q$32="ينطبق"</formula>
    </cfRule>
    <cfRule type="expression" dxfId="8" priority="8">
      <formula>$Q$32="لاينطبق"</formula>
    </cfRule>
  </conditionalFormatting>
  <conditionalFormatting sqref="Q33:Q34">
    <cfRule type="expression" dxfId="7" priority="9">
      <formula>$Q$33="ينطبق"</formula>
    </cfRule>
    <cfRule type="expression" dxfId="6" priority="10">
      <formula>$Q$33="لاينطبق"</formula>
    </cfRule>
  </conditionalFormatting>
  <conditionalFormatting sqref="Q39">
    <cfRule type="expression" dxfId="5" priority="5">
      <formula>$Q$32="ينطبق"</formula>
    </cfRule>
    <cfRule type="expression" dxfId="4" priority="6">
      <formula>$Q$32="لاينطبق"</formula>
    </cfRule>
  </conditionalFormatting>
  <conditionalFormatting sqref="Q38">
    <cfRule type="expression" dxfId="3" priority="3">
      <formula>$Q$32="ينطبق"</formula>
    </cfRule>
    <cfRule type="expression" dxfId="2" priority="4">
      <formula>$Q$32="لاينطبق"</formula>
    </cfRule>
  </conditionalFormatting>
  <conditionalFormatting sqref="Q40">
    <cfRule type="expression" dxfId="1" priority="1">
      <formula>$Q$32="ينطبق"</formula>
    </cfRule>
    <cfRule type="expression" dxfId="0" priority="2">
      <formula>$Q$32="لاينطبق"</formula>
    </cfRule>
  </conditionalFormatting>
  <pageMargins left="0.7" right="0.7" top="0.75" bottom="0.75" header="0.3" footer="0.3"/>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التفصيل</vt:lpstr>
      <vt:lpstr>Detail</vt:lpstr>
      <vt:lpstr>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Mohamed Alabdalla</cp:lastModifiedBy>
  <cp:lastPrinted>2021-12-30T10:02:45Z</cp:lastPrinted>
  <dcterms:created xsi:type="dcterms:W3CDTF">2009-04-12T10:48:35Z</dcterms:created>
  <dcterms:modified xsi:type="dcterms:W3CDTF">2022-01-23T07:44:29Z</dcterms:modified>
</cp:coreProperties>
</file>